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室内装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<sst xmlns="http://schemas.openxmlformats.org/spreadsheetml/2006/main" count="954" uniqueCount="396">
  <si>
    <t>正德楼项目清单</t>
  </si>
  <si>
    <t>序号</t>
  </si>
  <si>
    <t>项目名称</t>
  </si>
  <si>
    <t>项目特征描述</t>
  </si>
  <si>
    <t>材料品牌要求</t>
  </si>
  <si>
    <t>单位</t>
  </si>
  <si>
    <t>工程量</t>
  </si>
  <si>
    <t>综合单价</t>
  </si>
  <si>
    <t>合计</t>
  </si>
  <si>
    <t>备注</t>
  </si>
  <si>
    <t>拆除项目</t>
  </si>
  <si>
    <t>主入口氟碳门拆除</t>
  </si>
  <si>
    <t>人工/机械拆除、垃圾装袋外运</t>
  </si>
  <si>
    <t>㎡</t>
  </si>
  <si>
    <t>大厅石膏板拆除</t>
  </si>
  <si>
    <t>大厅柱子外饰面拆除</t>
  </si>
  <si>
    <t>一楼墙面墙板饰面拆除</t>
  </si>
  <si>
    <t>一层走廊墙面基层打磨</t>
  </si>
  <si>
    <t>大厅挑空石膏板造型棚拆除</t>
  </si>
  <si>
    <t>一层地面大理石拆除</t>
  </si>
  <si>
    <t>二层地面大理石拆除</t>
  </si>
  <si>
    <t>一层走廊木门拆除</t>
  </si>
  <si>
    <t>樘</t>
  </si>
  <si>
    <t>二层走廊木门拆除</t>
  </si>
  <si>
    <t>一层走廊防火门拆除</t>
  </si>
  <si>
    <t>二层走廊防火门拆除</t>
  </si>
  <si>
    <t>一层窗台板拆除</t>
  </si>
  <si>
    <t>m</t>
  </si>
  <si>
    <t>二层窗台板拆除</t>
  </si>
  <si>
    <t>一层理石窗口拆除</t>
  </si>
  <si>
    <t>二层理石窗口拆除</t>
  </si>
  <si>
    <t>一层暖气拆除</t>
  </si>
  <si>
    <t>片</t>
  </si>
  <si>
    <t>气包罩拆除</t>
  </si>
  <si>
    <t>二层弧形楼板拆除</t>
  </si>
  <si>
    <t>二层不锈钢围栏拆除</t>
  </si>
  <si>
    <t>二层石材围栏底座拆除</t>
  </si>
  <si>
    <t>二层大厅铝塑板造型棚拆除</t>
  </si>
  <si>
    <t>LED大屏拆除</t>
  </si>
  <si>
    <t>项</t>
  </si>
  <si>
    <t>收发室窗口拆除</t>
  </si>
  <si>
    <t>收发室墙体拆除</t>
  </si>
  <si>
    <t>走廊后门石材垭口拆除</t>
  </si>
  <si>
    <t>楼梯间墙面装饰板拆除</t>
  </si>
  <si>
    <t xml:space="preserve"> </t>
  </si>
  <si>
    <t>楼梯间墙面基层打磨</t>
  </si>
  <si>
    <t>大厅沙盘（废拆）</t>
  </si>
  <si>
    <t>棚面铝塑板拆除</t>
  </si>
  <si>
    <t>金属字奖状拆除</t>
  </si>
  <si>
    <t>一层至二层楼梯踏步拆除</t>
  </si>
  <si>
    <t>二层楼梯间墙体拆除</t>
  </si>
  <si>
    <t>二层教职工之家墙体拆除</t>
  </si>
  <si>
    <t>墙皮铲除</t>
  </si>
  <si>
    <t>二层至三层踏步理石拆除</t>
  </si>
  <si>
    <t>二层至三层踏步马牙板拆除</t>
  </si>
  <si>
    <t>延米</t>
  </si>
  <si>
    <t>装饰项目</t>
  </si>
  <si>
    <t>75射灯</t>
  </si>
  <si>
    <t>成品采购</t>
  </si>
  <si>
    <t>飞利浦</t>
  </si>
  <si>
    <t>个</t>
  </si>
  <si>
    <t>8W4000k</t>
  </si>
  <si>
    <t>LED灯带型材</t>
  </si>
  <si>
    <t>LED灯带贴片</t>
  </si>
  <si>
    <t>3500k</t>
  </si>
  <si>
    <t>300v变压器</t>
  </si>
  <si>
    <t>磁吸轨道聚光灯</t>
  </si>
  <si>
    <t>300mm长10W4000k</t>
  </si>
  <si>
    <t>磁吸轨道泛光灯</t>
  </si>
  <si>
    <t>轨道射灯</t>
  </si>
  <si>
    <t>磁吸轨道</t>
  </si>
  <si>
    <t>磁吸轨道灯200v变压器</t>
  </si>
  <si>
    <t>磁吸轨道接头</t>
  </si>
  <si>
    <t>90高照灯</t>
  </si>
  <si>
    <t>4000k</t>
  </si>
  <si>
    <t>前台吊灯</t>
  </si>
  <si>
    <t>10*15线性灯型材</t>
  </si>
  <si>
    <t>10*15线性灯贴片</t>
  </si>
  <si>
    <t>五孔插座</t>
  </si>
  <si>
    <t>欧普</t>
  </si>
  <si>
    <t>网线插座</t>
  </si>
  <si>
    <t>前台滑轨电源</t>
  </si>
  <si>
    <t>套</t>
  </si>
  <si>
    <t>定制双层软膜天花灯</t>
  </si>
  <si>
    <t>含遮虫网</t>
  </si>
  <si>
    <t>四联开关</t>
  </si>
  <si>
    <t>热风幕</t>
  </si>
  <si>
    <t>1200mm长</t>
  </si>
  <si>
    <t>一层电控平开门定制</t>
  </si>
  <si>
    <t xml:space="preserve">   外门6912mm*6900mm              内门6896*6900mm</t>
  </si>
  <si>
    <t>电控门口基础制作</t>
  </si>
  <si>
    <t>18mm阻燃板包口规方</t>
  </si>
  <si>
    <t>米</t>
  </si>
  <si>
    <t>一层电控平开门金属包口</t>
  </si>
  <si>
    <t>看面8mm进深680mm古铜色砂纹</t>
  </si>
  <si>
    <t>一层后门门口基础制作</t>
  </si>
  <si>
    <t>一层后门金属包口</t>
  </si>
  <si>
    <t>一层后门门斗墙面艺术漆墙泥找平</t>
  </si>
  <si>
    <t>墙泥找平批刮2遍</t>
  </si>
  <si>
    <t>美巢或同等品牌</t>
  </si>
  <si>
    <t>一层后门门斗墙面艺术漆基层处理</t>
  </si>
  <si>
    <t>2.满批腻子两遍找平、打磨。
3.底层石膏打底找平。
4.自攻丝刷防锈漆，接缝满批石膏粘接粉，贴玻纤网格布。
5.建筑墙面。</t>
  </si>
  <si>
    <t>意大利雷克瑟思</t>
  </si>
  <si>
    <t>平米</t>
  </si>
  <si>
    <t>一层后门门斗墙面艺术漆底漆</t>
  </si>
  <si>
    <r>
      <rPr>
        <sz val="10"/>
        <color rgb="FF000000"/>
        <rFont val="微软雅黑"/>
        <charset val="134"/>
      </rPr>
      <t>1浓缩型渗透底</t>
    </r>
    <r>
      <rPr>
        <sz val="10"/>
        <color rgb="FF000000"/>
        <rFont val="微软雅黑"/>
        <charset val="134"/>
      </rPr>
      <t xml:space="preserve">
</t>
    </r>
    <r>
      <rPr>
        <sz val="10"/>
        <color rgb="FF000000"/>
        <rFont val="微软雅黑"/>
        <charset val="134"/>
      </rPr>
      <t>2配套艺术T底漆</t>
    </r>
    <r>
      <rPr>
        <sz val="10"/>
        <color rgb="FF000000"/>
        <rFont val="微软雅黑"/>
        <charset val="134"/>
      </rPr>
      <t xml:space="preserve">
</t>
    </r>
    <r>
      <rPr>
        <sz val="10"/>
        <color rgb="FF000000"/>
        <rFont val="微软雅黑"/>
        <charset val="134"/>
      </rPr>
      <t>3墙面微水泥标准浆料</t>
    </r>
    <r>
      <rPr>
        <sz val="10"/>
        <color rgb="FF000000"/>
        <rFont val="微软雅黑"/>
        <charset val="134"/>
      </rPr>
      <t xml:space="preserve">
</t>
    </r>
    <r>
      <rPr>
        <sz val="10"/>
        <color rgb="FF000000"/>
        <rFont val="微软雅黑"/>
        <charset val="134"/>
      </rPr>
      <t>4打磨平整</t>
    </r>
    <r>
      <rPr>
        <sz val="10"/>
        <color rgb="FF000000"/>
        <rFont val="微软雅黑"/>
        <charset val="134"/>
      </rPr>
      <t xml:space="preserve">
</t>
    </r>
    <r>
      <rPr>
        <sz val="10"/>
        <color rgb="FF000000"/>
        <rFont val="微软雅黑"/>
        <charset val="134"/>
      </rPr>
      <t>5渗透封闭剂/单租份</t>
    </r>
    <r>
      <rPr>
        <sz val="10"/>
        <color rgb="FF000000"/>
        <rFont val="微软雅黑"/>
        <charset val="134"/>
      </rPr>
      <t xml:space="preserve">
</t>
    </r>
    <r>
      <rPr>
        <sz val="10"/>
        <color rgb="FF000000"/>
        <rFont val="微软雅黑"/>
        <charset val="134"/>
      </rPr>
      <t>6超级耐磨透明地面保护剂A+2K固化剂B</t>
    </r>
  </si>
  <si>
    <t>一层后门门斗墙面丝绸艺术漆</t>
  </si>
  <si>
    <t>一层后门门斗墙面 渗透封闭剂</t>
  </si>
  <si>
    <t>一层后门门斗墙面超级耐磨透明地面保护剂A+2K固化剂B</t>
  </si>
  <si>
    <t>二层至三层踏步理石</t>
  </si>
  <si>
    <t>定制云朵拉灰天然石白水泥铺贴</t>
  </si>
  <si>
    <t>二层至三层踏步马牙板</t>
  </si>
  <si>
    <t>一层甲级防火门</t>
  </si>
  <si>
    <t>二层甲级防火门</t>
  </si>
  <si>
    <t>转木纹印</t>
  </si>
  <si>
    <t>一层强化复合免漆门</t>
  </si>
  <si>
    <t>2.65高 上封板400mm</t>
  </si>
  <si>
    <t>900mm单开</t>
  </si>
  <si>
    <t>1400mm对开</t>
  </si>
  <si>
    <t>二层强化复合免漆门</t>
  </si>
  <si>
    <t>一层地暖盘管</t>
  </si>
  <si>
    <t>联塑地热管 反射膜 挤塑板 分水器</t>
  </si>
  <si>
    <t>联塑</t>
  </si>
  <si>
    <t>一层地热垫层</t>
  </si>
  <si>
    <t>50mm厚水泥砂浆地热垫层</t>
  </si>
  <si>
    <t>一层地热水泥砂浆找平层</t>
  </si>
  <si>
    <t>20mm厚水泥砂浆找平</t>
  </si>
  <si>
    <t>一层地沟环管制作</t>
  </si>
  <si>
    <t>重新在采暖主管焊接分管做一楼地热环管，及到二楼立管</t>
  </si>
  <si>
    <t>钢管国标</t>
  </si>
  <si>
    <t>一层强电</t>
  </si>
  <si>
    <t>所有灯具电器安装
国标BV2.5/BV4   主进线电缆接线  闸机及旋转门预留电源 所有发光字预留电源
SC30做管布线 打孔
大屏预留电源</t>
  </si>
  <si>
    <t>金桥或同等品牌</t>
  </si>
  <si>
    <t>一层地砖铺贴</t>
  </si>
  <si>
    <t>1.900*1800地砖铺贴。含损耗系数0.03
2.做30厚1：3水泥砂浆结合层找平，抹素水泥压光。
3.刷水泥浆一道（水灰比0.4-0.5）
4.钢筋混凝土楼板</t>
  </si>
  <si>
    <t>一层900*1800地砖</t>
  </si>
  <si>
    <t>冠珠或同等品牌</t>
  </si>
  <si>
    <t>一层美缝</t>
  </si>
  <si>
    <t>美缝</t>
  </si>
  <si>
    <t>卡萨罗或同等品牌</t>
  </si>
  <si>
    <t>一层过门石</t>
  </si>
  <si>
    <t>尺寸</t>
  </si>
  <si>
    <t>天然石</t>
  </si>
  <si>
    <t>二层地暖盘管</t>
  </si>
  <si>
    <t>二层地热垫层</t>
  </si>
  <si>
    <t>二层地热水泥砂浆找平层</t>
  </si>
  <si>
    <t>二层地砖铺贴</t>
  </si>
  <si>
    <t>二层900*1800地砖</t>
  </si>
  <si>
    <t>二层美缝</t>
  </si>
  <si>
    <t>二层过门石</t>
  </si>
  <si>
    <t>一层快递间新建轻钢龙骨隔断</t>
  </si>
  <si>
    <t>1.石膏板安装自攻钉弹线与纸面石膏板边距离15-20mm。自攻钉间距150mm
2.高度3米内应安装上下两层穿心龙骨。
3.安装竖向龙骨 间距600mm以内，间距均匀。
4.使用膨胀螺栓固定75型天地骨沿地和顶。
5.基层清理定点防线</t>
  </si>
  <si>
    <t>一层快递间新建轻钢龙骨隔断腻子基层处理</t>
  </si>
  <si>
    <t>一层快递间新建轻钢龙骨隔断乳胶漆涂刷</t>
  </si>
  <si>
    <t xml:space="preserve">1.刷白色乳胶漆两遍。
</t>
  </si>
  <si>
    <t>二层新建轻钢龙骨隔断单面阻燃板背板</t>
  </si>
  <si>
    <t>1.18阻燃板
2.高度3米内应安装上下两层穿心龙骨。
3.安装竖向龙骨 间距600mm以内，间距均匀。
4.使用膨胀螺栓固定75型天地骨沿地和顶。
5.基层清理定点防线</t>
  </si>
  <si>
    <t>岩棉填充</t>
  </si>
  <si>
    <t>岩棉</t>
  </si>
  <si>
    <t>不锈钢地脚线</t>
  </si>
  <si>
    <t>50mm高古铜色砂纹</t>
  </si>
  <si>
    <t>304不锈钢</t>
  </si>
  <si>
    <t>不锈钢窗口</t>
  </si>
  <si>
    <t>看面8mm进深450mm古铜色砂纹</t>
  </si>
  <si>
    <t>钢框架地台制作</t>
  </si>
  <si>
    <t>100*100方钢主框架 50*50方钢横纵填充间距250*250mm  350高</t>
  </si>
  <si>
    <t>国标</t>
  </si>
  <si>
    <t>钢框架地台基层板</t>
  </si>
  <si>
    <t>双层18mm厚竹帘板错位铺装</t>
  </si>
  <si>
    <t>地台饰面SPC静音地板</t>
  </si>
  <si>
    <t>6mm厚spc地板/2mm静音垫</t>
  </si>
  <si>
    <t>配色金属条</t>
  </si>
  <si>
    <t>相近色配套金属阳角</t>
  </si>
  <si>
    <t>一层至二层悬浮钢构楼梯制作</t>
  </si>
  <si>
    <t>立柱200*200方钢 斜梁200工字钢 踏步100*100mm方钢焊接框架 50*50mm方钢焊接间距250mm 楼板拆除后预留钢筋300mm长搭接工字钢及方钢满焊，钢材除锈，涂刷防腐防锈涂料2遍。</t>
  </si>
  <si>
    <t>悬浮楼梯立柱基层板</t>
  </si>
  <si>
    <t>18mm阻燃板安装到金属立柱规方包4面</t>
  </si>
  <si>
    <t>悬浮楼梯立柱饰面</t>
  </si>
  <si>
    <t>楼梯间墙面木方阻燃板基层找平</t>
  </si>
  <si>
    <t>3*5木方找平600mm间距 18阻燃板基层安装</t>
  </si>
  <si>
    <t>楼梯间墙面复古硅酸钙板</t>
  </si>
  <si>
    <t>1200*2400拉缝安装 四角安装装饰帽</t>
  </si>
  <si>
    <t>硅酸钙板透明底漆</t>
  </si>
  <si>
    <t>透明封闭底漆涂刷2遍</t>
  </si>
  <si>
    <t>钢构楼梯踏步基层板</t>
  </si>
  <si>
    <t>单层18mm厚竹帘板错位铺装</t>
  </si>
  <si>
    <t>玻璃扶手底座基础盒制作</t>
  </si>
  <si>
    <t>18mm阻燃板做盒子 留2mm宽缝隙放置玻璃</t>
  </si>
  <si>
    <t>楼梯踏步理石制作</t>
  </si>
  <si>
    <t>20mm厚天然石定制安装 按楼梯踏步形状加工好成品石材盒子，现场安装</t>
  </si>
  <si>
    <t>云朵拉灰</t>
  </si>
  <si>
    <t>大理石结晶</t>
  </si>
  <si>
    <t>填胶打磨 结晶处理</t>
  </si>
  <si>
    <t>定制</t>
  </si>
  <si>
    <t>钢化油砂玻璃楼梯玻璃围栏</t>
  </si>
  <si>
    <t>10+10钢化玻璃（油砂）</t>
  </si>
  <si>
    <t>实木扶手安装</t>
  </si>
  <si>
    <t>30*30实木夹玻璃</t>
  </si>
  <si>
    <t>楼梯间假树造景</t>
  </si>
  <si>
    <t>3.5米高</t>
  </si>
  <si>
    <t>棵</t>
  </si>
  <si>
    <t>1.5米高</t>
  </si>
  <si>
    <t>楼梯间造景草皮及绿植</t>
  </si>
  <si>
    <t>最高树3.5m</t>
  </si>
  <si>
    <t>定制坐垫(楼梯平台处）</t>
  </si>
  <si>
    <t>皮质</t>
  </si>
  <si>
    <t>吧台基础钢架制作</t>
  </si>
  <si>
    <t>50*50方钢主框架 40*60方钢横纵填充间距250*250mm 长 宽 高</t>
  </si>
  <si>
    <t>吧台基层板</t>
  </si>
  <si>
    <t>单层18mm厚阻燃板安装</t>
  </si>
  <si>
    <t>吧台饰面</t>
  </si>
  <si>
    <t>做旧1.2mm金属板焊接安装</t>
  </si>
  <si>
    <t>吧台定制内部免漆柜体</t>
  </si>
  <si>
    <t>投影</t>
  </si>
  <si>
    <t>吧台立柱基层</t>
  </si>
  <si>
    <t>18mm阻燃板铺贴立柱规方包4面</t>
  </si>
  <si>
    <t>一层吧台立柱密度板饰面板安装</t>
  </si>
  <si>
    <t>15高密度板基层安装</t>
  </si>
  <si>
    <t>一层吧台立柱密度板批刮原子灰找平</t>
  </si>
  <si>
    <t>基层除灰，原子灰批刮2遍，机械打磨平整，吹灰</t>
  </si>
  <si>
    <t>一层吧台立柱实木皮贴皮</t>
  </si>
  <si>
    <t>涂刷底胶，实木皮贴皮，熨平</t>
  </si>
  <si>
    <t>实木皮</t>
  </si>
  <si>
    <t>一层吧台立柱封闭底漆喷涂</t>
  </si>
  <si>
    <t>木器漆</t>
  </si>
  <si>
    <t>大宝或同等品牌</t>
  </si>
  <si>
    <t>一层吧台立柱基底漆喷涂</t>
  </si>
  <si>
    <t>一层吧台立柱照光免漆喷涂</t>
  </si>
  <si>
    <t>黑色大理石制作花坛</t>
  </si>
  <si>
    <t>天然石材定制</t>
  </si>
  <si>
    <t>花坛填充石子及假树</t>
  </si>
  <si>
    <t>2.2米高假树</t>
  </si>
  <si>
    <t>吧台背景墙木方阻燃板基层</t>
  </si>
  <si>
    <t>吧台背景墙饰面</t>
  </si>
  <si>
    <t>吧台背景黑色墙板</t>
  </si>
  <si>
    <t>实木颗粒板定制墙板</t>
  </si>
  <si>
    <t>定制投影</t>
  </si>
  <si>
    <t>LED屏墙面新建轻钢龙骨18阻燃板基层</t>
  </si>
  <si>
    <t>300mm深 大屏两侧做斜角处理</t>
  </si>
  <si>
    <t>一层LED屏墙面立柱密度板饰面板安装</t>
  </si>
  <si>
    <t>一层LED屏墙面立柱密度板批刮原子灰找平</t>
  </si>
  <si>
    <t>一层LED屏墙面立柱实木皮贴皮</t>
  </si>
  <si>
    <t>一层LED屏墙面立柱封闭底漆喷涂</t>
  </si>
  <si>
    <t>一层LED屏墙面立柱基底漆喷涂</t>
  </si>
  <si>
    <t>一层LED屏墙面立柱照光免漆喷涂</t>
  </si>
  <si>
    <t>一层大堂圆形柱子阻燃板基层包圆处理</t>
  </si>
  <si>
    <t>阻燃板铣槽弯圆安装</t>
  </si>
  <si>
    <t>定制金属切割拉弯金属板饰面</t>
  </si>
  <si>
    <t>异形金属切割金属板1.2mm</t>
  </si>
  <si>
    <t>黑色</t>
  </si>
  <si>
    <t>一层大堂圆形柱子墙面立柱密度板饰面板安装</t>
  </si>
  <si>
    <t>一层大堂圆形柱子墙面立柱密度板批刮原子灰找平</t>
  </si>
  <si>
    <t>一层大堂圆形柱子墙面立柱实木皮贴皮</t>
  </si>
  <si>
    <t>一层大堂圆形柱子墙面立柱封闭底漆喷涂</t>
  </si>
  <si>
    <t>一层大堂圆形柱子墙面立柱基底漆喷涂</t>
  </si>
  <si>
    <t>一层大堂圆形柱子墙面立柱照光免漆喷涂</t>
  </si>
  <si>
    <t>走廊垭口基层制作</t>
  </si>
  <si>
    <t>走廊垭口金属饰面</t>
  </si>
  <si>
    <t>高古铜色砂纹 500mm宽</t>
  </si>
  <si>
    <t>一层走廊及后厅墙面艺术漆墙泥找平</t>
  </si>
  <si>
    <t>一层走廊及后厅墙面艺术漆基层处理</t>
  </si>
  <si>
    <t>一层走廊及后厅墙面艺术漆底漆</t>
  </si>
  <si>
    <t>一层走廊及后厅墙面丝绸艺术漆</t>
  </si>
  <si>
    <t>一层走廊及后厅墙面 渗透封闭剂</t>
  </si>
  <si>
    <t>一层走廊及后厅墙面超级耐磨透明地面保护剂A+2K固化剂B</t>
  </si>
  <si>
    <t>一层轻钢龙骨双层石膏板外隐光棚面</t>
  </si>
  <si>
    <t>1.自攻丝刷防锈漆，接缝满批石膏粘接粉，贴玻纤网格布。
2.单层9.5厚纸面石膏板面层，错缝安装，并不得在同一龙骨上接缝。
3.跌级和造型处20mm阻燃板辅助支撑。
4.不上人型吊顶采用C38系列轻钢龙骨，主龙骨中距900，次龙骨中距400。
5.不上人型吊顶：Ø8钢筋吊杆（刷防锈漆），双向吊点，中距900。</t>
  </si>
  <si>
    <t>一层轻钢龙骨阻燃板基层外隐光棚面</t>
  </si>
  <si>
    <t>一层轻钢龙骨双层石膏板平棚</t>
  </si>
  <si>
    <t>一层轻钢龙骨阻燃板斜面异形棚</t>
  </si>
  <si>
    <t>一层轻钢龙骨木方框架双面阻燃版基层双面石膏板饰面棚下返</t>
  </si>
  <si>
    <t>高度0.62mm</t>
  </si>
  <si>
    <t>一层门厅轻钢龙骨阻燃板基层平棚</t>
  </si>
  <si>
    <t>一层磁吸轨道灯底盒制作</t>
  </si>
  <si>
    <t>1.自攻丝刷防锈漆，接缝满批石膏粘接粉，贴玻纤网格布。
2.20mm阻燃板做框架 盒深150mm宽130mm，内嵌到石膏板平棚内，双层吊钩加固。
3.跌级和造型处20mm阻燃板辅助支撑。
4.不上人型吊顶采用C38系列轻钢龙骨，主龙骨中距900，次龙骨中距400。
5.不上人型吊顶：Ø8钢筋吊杆（刷防锈漆），双向吊点，中距900。</t>
  </si>
  <si>
    <t>一层门厅白色铝塑板</t>
  </si>
  <si>
    <t>1.铝塑板
2.20mm阻燃板做框架 盒深150mm宽130mm，内嵌到石膏板平棚内，双层吊钩加固。
3.跌级和造型处20mm阻燃板辅助支撑。
4.不上人型吊顶采用C38系列轻钢龙骨，主龙骨中距900，次龙骨中距400。
5.不上人型吊顶：Ø8钢筋吊杆（刷防锈漆），双向吊点，中距900。</t>
  </si>
  <si>
    <t>一层棚面基层处理</t>
  </si>
  <si>
    <t>一层棚面底漆涂刷</t>
  </si>
  <si>
    <t>底漆涂刷1遍</t>
  </si>
  <si>
    <t>一层棚面乳胶漆喷涂</t>
  </si>
  <si>
    <t>乳胶漆喷涂2遍</t>
  </si>
  <si>
    <t>一层棚面密度板饰面板安装</t>
  </si>
  <si>
    <t>一层棚面密度板批刮原子灰找平</t>
  </si>
  <si>
    <t>一层棚面实木皮贴皮</t>
  </si>
  <si>
    <t>一层棚面封闭底漆喷涂</t>
  </si>
  <si>
    <t>一层棚面基底漆喷涂</t>
  </si>
  <si>
    <t>一层棚面照光免漆喷涂</t>
  </si>
  <si>
    <t>二层轻钢龙骨双层石膏板外隐光棚面</t>
  </si>
  <si>
    <t>二层轻钢龙骨阻燃板双层叠级异形棚</t>
  </si>
  <si>
    <t>层高6485mm1.自攻丝刷防锈漆，接缝满批石膏粘接粉，贴玻纤网格布。
2.单层9.5厚纸面石膏板面层，错缝安装，并不得在同一龙骨上接缝。
3.跌级和造型处20mm阻燃板辅助支撑。
4.不上人型吊顶采用C38系列轻钢龙骨，主龙骨中距900，次龙骨中距400。
5.不上人型吊顶：Ø8钢筋吊杆（刷防锈漆），双向吊点，中距900</t>
  </si>
  <si>
    <t>二层软膜天花阻燃板基层底盒制作</t>
  </si>
  <si>
    <t>二层轻钢龙骨双层石膏板平棚</t>
  </si>
  <si>
    <t>层高3000mm1.自攻丝刷防锈漆，接缝满批石膏粘接粉，贴玻纤网格布。
2.单层9.5厚纸面石膏板面层，错缝安装，并不得在同一龙骨上接缝。
3.跌级和造型处20mm阻燃板辅助支撑。
4.不上人型吊顶采用C38系列轻钢龙骨，主龙骨中距900，次龙骨中距400。
5.不上人型吊顶：Ø8钢筋吊杆（刷防锈漆），双向吊点，中距900</t>
  </si>
  <si>
    <t>二层棚面密度板饰面板安装</t>
  </si>
  <si>
    <t>二层棚面密度板批刮原子灰找平</t>
  </si>
  <si>
    <t>二层棚面嵌入木线底盒制作</t>
  </si>
  <si>
    <t>二层棚面实木皮贴皮</t>
  </si>
  <si>
    <t>二层棚面封闭底漆喷涂</t>
  </si>
  <si>
    <t>二层棚面基底漆喷涂</t>
  </si>
  <si>
    <t>二层棚面照光免漆喷涂</t>
  </si>
  <si>
    <t>二层棚面基层处理</t>
  </si>
  <si>
    <t>二层棚面底漆涂刷</t>
  </si>
  <si>
    <t>二层棚面乳胶漆喷涂</t>
  </si>
  <si>
    <t>二层棚面嵌入奥松板喷漆木线</t>
  </si>
  <si>
    <t>18*18</t>
  </si>
  <si>
    <t>一层电视背景墙木方阻燃板基层框架</t>
  </si>
  <si>
    <t>阻燃板</t>
  </si>
  <si>
    <t>一层电视背景墙密度板饰面板安装</t>
  </si>
  <si>
    <t>一层电视背景墙密度板批刮原子灰找平</t>
  </si>
  <si>
    <t>一层电视背景墙实木皮贴皮</t>
  </si>
  <si>
    <t>一层电视背景墙封闭底漆喷涂</t>
  </si>
  <si>
    <t>一层电视背景墙基底漆喷涂</t>
  </si>
  <si>
    <t>一层电视背景墙照光免漆喷涂</t>
  </si>
  <si>
    <t>二层电视背景墙木方阻燃板基层框架</t>
  </si>
  <si>
    <t>二层电视背景墙密度板饰面板安装</t>
  </si>
  <si>
    <t>二层电视背景墙密度板批刮原子灰找平</t>
  </si>
  <si>
    <t>二层电视背景墙实木皮贴皮</t>
  </si>
  <si>
    <t>二层电视背景墙封闭底漆喷涂</t>
  </si>
  <si>
    <t>二层电视背景墙基底漆喷涂</t>
  </si>
  <si>
    <t>二层电视背景墙照光免漆喷涂</t>
  </si>
  <si>
    <t>二层墙面木方阻燃板基层基层找平</t>
  </si>
  <si>
    <t>二层墙面密度板饰面板安装</t>
  </si>
  <si>
    <t>二层墙面密度板批刮原子灰找平</t>
  </si>
  <si>
    <t>二层墙面实木皮贴皮</t>
  </si>
  <si>
    <t>二层墙面封闭底漆喷涂</t>
  </si>
  <si>
    <t>二层墙面基底漆喷涂</t>
  </si>
  <si>
    <t>二层墙面照光免漆喷涂</t>
  </si>
  <si>
    <t>一层墙面木方阻燃板基层基层找平</t>
  </si>
  <si>
    <t>一层墙面密度板饰面板安装</t>
  </si>
  <si>
    <t>一层墙面密度板批刮原子灰找平</t>
  </si>
  <si>
    <t>一层墙面实木皮贴皮</t>
  </si>
  <si>
    <t>一层墙面封闭底漆喷涂</t>
  </si>
  <si>
    <t>一层墙面基底漆喷涂</t>
  </si>
  <si>
    <t>一层墙面照光免漆喷涂</t>
  </si>
  <si>
    <t>一层墙面艺术漆墙泥找平</t>
  </si>
  <si>
    <t>一层墙面艺术漆基层处理</t>
  </si>
  <si>
    <t>二层墙面艺术漆底漆</t>
  </si>
  <si>
    <t>二层墙面丝绸艺术漆</t>
  </si>
  <si>
    <t xml:space="preserve">二层墙面 渗透封闭剂                   </t>
  </si>
  <si>
    <t>二层墙面超级耐磨透明地面保护剂A+2K固化剂B</t>
  </si>
  <si>
    <t>二层不锈钢地脚线</t>
  </si>
  <si>
    <t>二层不锈钢地脚线基层背板</t>
  </si>
  <si>
    <t>二层不锈钢窗口</t>
  </si>
  <si>
    <t>二层不锈钢窗口基层背板</t>
  </si>
  <si>
    <t>看面8mm进深450mm</t>
  </si>
  <si>
    <t>二层垭口金属收口背板</t>
  </si>
  <si>
    <t>700mm宽古铜色砂纹</t>
  </si>
  <si>
    <t>二层垭口不锈钢金属</t>
  </si>
  <si>
    <t>二层墙体不锈钢金属收口</t>
  </si>
  <si>
    <t>620mm宽古铜色砂纹</t>
  </si>
  <si>
    <t>二层电视框架金属收边</t>
  </si>
  <si>
    <t>215mm宽古铜色砂纹</t>
  </si>
  <si>
    <t>一层电视框架金属收边</t>
  </si>
  <si>
    <t>挑空楼板立面基层找平</t>
  </si>
  <si>
    <t>挑空楼板立面密度板饰面板安装</t>
  </si>
  <si>
    <t>挑空楼板立面密度板批刮原子灰找平</t>
  </si>
  <si>
    <t>挑空楼板立面实木皮贴皮</t>
  </si>
  <si>
    <t>挑空楼板立面封闭底漆喷涂</t>
  </si>
  <si>
    <t>挑空楼板立面基底漆喷涂</t>
  </si>
  <si>
    <t>挑空楼板立面照光免漆喷涂</t>
  </si>
  <si>
    <t>二层定制金属实木喷漆开放格书柜</t>
  </si>
  <si>
    <t>成品定制</t>
  </si>
  <si>
    <t>二层定制免漆卡座沙发</t>
  </si>
  <si>
    <t>二层定制皮质软包座垫</t>
  </si>
  <si>
    <t>厚100mm</t>
  </si>
  <si>
    <t>棚面石膏板与木饰面阳角收口型材</t>
  </si>
  <si>
    <t>450mm高亚克力焗漆字</t>
  </si>
  <si>
    <t>70mm高亚克力焗漆字</t>
  </si>
  <si>
    <t>600mm直径亚克力焗漆校徽</t>
  </si>
  <si>
    <t>200mm高亚克力焗漆字</t>
  </si>
  <si>
    <t>150mm高亚克力焗漆字</t>
  </si>
  <si>
    <t>340mm高亚克力焗漆字</t>
  </si>
  <si>
    <t>1000mm直径亚克力焗漆校徽</t>
  </si>
  <si>
    <t>一层定制悬浮柜</t>
  </si>
  <si>
    <t>二层植物造景树</t>
  </si>
  <si>
    <t>2.6m高</t>
  </si>
  <si>
    <t>造景草皮石头</t>
  </si>
  <si>
    <t>门口基层背板</t>
  </si>
  <si>
    <t>门一侧挑空墙面木方框架阻燃板背底墙体</t>
  </si>
  <si>
    <t>厚度300</t>
  </si>
  <si>
    <t>门一侧挑空墙面立柱实木皮贴皮</t>
  </si>
  <si>
    <t>门一侧挑空墙面立柱封闭底漆喷涂</t>
  </si>
  <si>
    <t>门一侧挑空墙面立柱基底漆喷涂</t>
  </si>
  <si>
    <t>门一侧挑空墙面立柱照光免漆喷涂</t>
  </si>
  <si>
    <t>暖气罩底盒制作</t>
  </si>
  <si>
    <t>奥松板喷漆穿孔暖气罩</t>
  </si>
  <si>
    <t>2.95*1.2</t>
  </si>
  <si>
    <t>6..9*1.2</t>
  </si>
  <si>
    <t>穿孔石膏板暖气罩艺术漆穿孔处处理</t>
  </si>
  <si>
    <t>开荒保洁</t>
  </si>
  <si>
    <t>精细保洁</t>
  </si>
  <si>
    <t>甲醛处理</t>
  </si>
  <si>
    <t>利润</t>
  </si>
  <si>
    <t>税金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</si>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</sst>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4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color rgb="FF000000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7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9" fontId="12" fillId="0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customXml" Target="../customXml/item6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8"/>
  <sheetViews>
    <sheetView tabSelected="1" view="pageBreakPreview" zoomScale="90" zoomScaleNormal="100" workbookViewId="0">
      <pane ySplit="2" topLeftCell="A264" activePane="bottomLeft" state="frozen"/>
      <selection/>
      <selection pane="bottomLeft" activeCell="J276" sqref="J276"/>
    </sheetView>
  </sheetViews>
  <sheetFormatPr defaultColWidth="8.88495575221239" defaultRowHeight="13.5"/>
  <cols>
    <col min="1" max="1" width="7.2212389380531" style="4" customWidth="1"/>
    <col min="2" max="2" width="46.6283185840708" style="4" customWidth="1"/>
    <col min="3" max="3" width="28.7787610619469" style="5" customWidth="1"/>
    <col min="4" max="4" width="18.7787610619469" style="4" customWidth="1"/>
    <col min="5" max="5" width="10.2212389380531" style="4" customWidth="1"/>
    <col min="6" max="6" width="20.2477876106195" style="6" customWidth="1"/>
    <col min="7" max="7" width="11.2212389380531" style="4" customWidth="1"/>
    <col min="8" max="8" width="11.7787610619469" style="4" customWidth="1"/>
    <col min="9" max="9" width="18.3362831858407" style="4" customWidth="1"/>
    <col min="10" max="16384" width="8.88495575221239" style="2"/>
  </cols>
  <sheetData>
    <row r="1" ht="36" customHeight="1" spans="1:9">
      <c r="A1" s="7" t="s">
        <v>0</v>
      </c>
      <c r="B1" s="8"/>
      <c r="C1" s="9"/>
      <c r="D1" s="8"/>
      <c r="E1" s="8"/>
      <c r="F1" s="10"/>
      <c r="G1" s="8"/>
      <c r="H1" s="8"/>
      <c r="I1" s="8"/>
    </row>
    <row r="2" s="1" customFormat="1" ht="31" customHeight="1" spans="1:9">
      <c r="A2" s="11" t="s">
        <v>1</v>
      </c>
      <c r="B2" s="12" t="s">
        <v>2</v>
      </c>
      <c r="C2" s="13" t="s">
        <v>3</v>
      </c>
      <c r="D2" s="11" t="s">
        <v>4</v>
      </c>
      <c r="E2" s="11" t="s">
        <v>5</v>
      </c>
      <c r="F2" s="14" t="s">
        <v>6</v>
      </c>
      <c r="G2" s="15" t="s">
        <v>7</v>
      </c>
      <c r="H2" s="16" t="s">
        <v>8</v>
      </c>
      <c r="I2" s="34" t="s">
        <v>9</v>
      </c>
    </row>
    <row r="3" ht="25" customHeight="1" spans="1:9">
      <c r="A3" s="17" t="s">
        <v>10</v>
      </c>
      <c r="B3" s="18"/>
      <c r="C3" s="19"/>
      <c r="D3" s="18"/>
      <c r="E3" s="18"/>
      <c r="F3" s="20"/>
      <c r="G3" s="18"/>
      <c r="H3" s="18"/>
      <c r="I3" s="35"/>
    </row>
    <row r="4" ht="25" customHeight="1" spans="1:9">
      <c r="A4" s="21">
        <v>1</v>
      </c>
      <c r="B4" s="21" t="s">
        <v>11</v>
      </c>
      <c r="C4" s="22" t="s">
        <v>12</v>
      </c>
      <c r="D4" s="21"/>
      <c r="E4" s="21" t="s">
        <v>13</v>
      </c>
      <c r="F4" s="23">
        <v>49</v>
      </c>
      <c r="G4" s="21"/>
      <c r="H4" s="21"/>
      <c r="I4" s="21"/>
    </row>
    <row r="5" ht="25" customHeight="1" spans="1:9">
      <c r="A5" s="21">
        <v>2</v>
      </c>
      <c r="B5" s="24" t="s">
        <v>14</v>
      </c>
      <c r="C5" s="22" t="s">
        <v>12</v>
      </c>
      <c r="D5" s="21"/>
      <c r="E5" s="21" t="s">
        <v>13</v>
      </c>
      <c r="F5" s="23">
        <v>156</v>
      </c>
      <c r="G5" s="21"/>
      <c r="H5" s="21"/>
      <c r="I5" s="21"/>
    </row>
    <row r="6" ht="25" customHeight="1" spans="1:9">
      <c r="A6" s="21">
        <v>3</v>
      </c>
      <c r="B6" s="21" t="s">
        <v>15</v>
      </c>
      <c r="C6" s="22" t="s">
        <v>12</v>
      </c>
      <c r="D6" s="21"/>
      <c r="E6" s="21" t="s">
        <v>13</v>
      </c>
      <c r="F6" s="23">
        <v>21.762</v>
      </c>
      <c r="G6" s="21"/>
      <c r="H6" s="21"/>
      <c r="I6" s="21"/>
    </row>
    <row r="7" ht="25" customHeight="1" spans="1:9">
      <c r="A7" s="21">
        <v>4</v>
      </c>
      <c r="B7" s="24" t="s">
        <v>16</v>
      </c>
      <c r="C7" s="22" t="s">
        <v>12</v>
      </c>
      <c r="D7" s="21"/>
      <c r="E7" s="21" t="s">
        <v>13</v>
      </c>
      <c r="F7" s="25">
        <f>110+511.54</f>
        <v>621.54</v>
      </c>
      <c r="G7" s="21"/>
      <c r="H7" s="21"/>
      <c r="I7" s="21"/>
    </row>
    <row r="8" ht="25" customHeight="1" spans="1:9">
      <c r="A8" s="21">
        <v>5</v>
      </c>
      <c r="B8" s="24" t="s">
        <v>17</v>
      </c>
      <c r="C8" s="22" t="s">
        <v>12</v>
      </c>
      <c r="D8" s="21"/>
      <c r="E8" s="21" t="s">
        <v>13</v>
      </c>
      <c r="F8" s="25">
        <f>110+511.54</f>
        <v>621.54</v>
      </c>
      <c r="G8" s="21"/>
      <c r="H8" s="21"/>
      <c r="I8" s="21"/>
    </row>
    <row r="9" ht="25" customHeight="1" spans="1:9">
      <c r="A9" s="21">
        <v>6</v>
      </c>
      <c r="B9" s="21" t="s">
        <v>18</v>
      </c>
      <c r="C9" s="22" t="s">
        <v>12</v>
      </c>
      <c r="D9" s="21"/>
      <c r="E9" s="21" t="s">
        <v>13</v>
      </c>
      <c r="F9" s="23">
        <v>99.6</v>
      </c>
      <c r="G9" s="21"/>
      <c r="H9" s="21"/>
      <c r="I9" s="21"/>
    </row>
    <row r="10" ht="25" customHeight="1" spans="1:9">
      <c r="A10" s="21">
        <v>7</v>
      </c>
      <c r="B10" s="21" t="s">
        <v>19</v>
      </c>
      <c r="C10" s="22" t="s">
        <v>12</v>
      </c>
      <c r="D10" s="21"/>
      <c r="E10" s="21" t="s">
        <v>13</v>
      </c>
      <c r="F10" s="23">
        <v>597.62</v>
      </c>
      <c r="G10" s="21"/>
      <c r="H10" s="21"/>
      <c r="I10" s="21"/>
    </row>
    <row r="11" ht="25" customHeight="1" spans="1:9">
      <c r="A11" s="21">
        <v>8</v>
      </c>
      <c r="B11" s="24" t="s">
        <v>20</v>
      </c>
      <c r="C11" s="22" t="s">
        <v>12</v>
      </c>
      <c r="D11" s="21"/>
      <c r="E11" s="21" t="s">
        <v>13</v>
      </c>
      <c r="F11" s="23">
        <v>411.48</v>
      </c>
      <c r="G11" s="21"/>
      <c r="H11" s="21"/>
      <c r="I11" s="21"/>
    </row>
    <row r="12" ht="25" customHeight="1" spans="1:9">
      <c r="A12" s="21">
        <v>9</v>
      </c>
      <c r="B12" s="21" t="s">
        <v>21</v>
      </c>
      <c r="C12" s="22" t="s">
        <v>12</v>
      </c>
      <c r="D12" s="21"/>
      <c r="E12" s="24" t="s">
        <v>22</v>
      </c>
      <c r="F12" s="23">
        <v>28</v>
      </c>
      <c r="G12" s="21"/>
      <c r="H12" s="21"/>
      <c r="I12" s="21"/>
    </row>
    <row r="13" ht="25" customHeight="1" spans="1:9">
      <c r="A13" s="21">
        <v>10</v>
      </c>
      <c r="B13" s="24" t="s">
        <v>23</v>
      </c>
      <c r="C13" s="22" t="s">
        <v>12</v>
      </c>
      <c r="D13" s="21"/>
      <c r="E13" s="24" t="s">
        <v>22</v>
      </c>
      <c r="F13" s="23">
        <v>28</v>
      </c>
      <c r="G13" s="21"/>
      <c r="H13" s="21"/>
      <c r="I13" s="21"/>
    </row>
    <row r="14" ht="25" customHeight="1" spans="1:9">
      <c r="A14" s="21">
        <v>11</v>
      </c>
      <c r="B14" s="21" t="s">
        <v>24</v>
      </c>
      <c r="C14" s="22" t="s">
        <v>12</v>
      </c>
      <c r="D14" s="21"/>
      <c r="E14" s="24" t="s">
        <v>22</v>
      </c>
      <c r="F14" s="23">
        <v>6</v>
      </c>
      <c r="G14" s="21"/>
      <c r="H14" s="21"/>
      <c r="I14" s="21"/>
    </row>
    <row r="15" ht="25" customHeight="1" spans="1:9">
      <c r="A15" s="21">
        <v>12</v>
      </c>
      <c r="B15" s="24" t="s">
        <v>25</v>
      </c>
      <c r="C15" s="22" t="s">
        <v>12</v>
      </c>
      <c r="D15" s="21"/>
      <c r="E15" s="24" t="s">
        <v>22</v>
      </c>
      <c r="F15" s="23">
        <v>4</v>
      </c>
      <c r="G15" s="21"/>
      <c r="H15" s="21"/>
      <c r="I15" s="21"/>
    </row>
    <row r="16" ht="25" customHeight="1" spans="1:9">
      <c r="A16" s="21">
        <v>13</v>
      </c>
      <c r="B16" s="24" t="s">
        <v>26</v>
      </c>
      <c r="C16" s="22" t="s">
        <v>12</v>
      </c>
      <c r="D16" s="21"/>
      <c r="E16" s="24" t="s">
        <v>27</v>
      </c>
      <c r="F16" s="23">
        <v>25</v>
      </c>
      <c r="G16" s="21"/>
      <c r="H16" s="21"/>
      <c r="I16" s="21"/>
    </row>
    <row r="17" ht="25" customHeight="1" spans="1:9">
      <c r="A17" s="21">
        <v>14</v>
      </c>
      <c r="B17" s="24" t="s">
        <v>28</v>
      </c>
      <c r="C17" s="22" t="s">
        <v>12</v>
      </c>
      <c r="D17" s="21"/>
      <c r="E17" s="24" t="s">
        <v>27</v>
      </c>
      <c r="F17" s="23">
        <v>16.7</v>
      </c>
      <c r="G17" s="21"/>
      <c r="H17" s="21"/>
      <c r="I17" s="21"/>
    </row>
    <row r="18" ht="25" customHeight="1" spans="1:9">
      <c r="A18" s="21">
        <v>15</v>
      </c>
      <c r="B18" s="24" t="s">
        <v>29</v>
      </c>
      <c r="C18" s="22" t="s">
        <v>12</v>
      </c>
      <c r="D18" s="21"/>
      <c r="E18" s="24" t="s">
        <v>27</v>
      </c>
      <c r="F18" s="23">
        <v>42.9</v>
      </c>
      <c r="G18" s="21"/>
      <c r="H18" s="21"/>
      <c r="I18" s="21"/>
    </row>
    <row r="19" ht="25" customHeight="1" spans="1:9">
      <c r="A19" s="21">
        <v>16</v>
      </c>
      <c r="B19" s="24" t="s">
        <v>30</v>
      </c>
      <c r="C19" s="22" t="s">
        <v>12</v>
      </c>
      <c r="D19" s="21"/>
      <c r="E19" s="24" t="s">
        <v>27</v>
      </c>
      <c r="F19" s="23">
        <v>66</v>
      </c>
      <c r="G19" s="21"/>
      <c r="H19" s="21"/>
      <c r="I19" s="21"/>
    </row>
    <row r="20" ht="25" customHeight="1" spans="1:9">
      <c r="A20" s="21">
        <v>17</v>
      </c>
      <c r="B20" s="24" t="s">
        <v>31</v>
      </c>
      <c r="C20" s="22" t="s">
        <v>12</v>
      </c>
      <c r="D20" s="21"/>
      <c r="E20" s="21" t="s">
        <v>32</v>
      </c>
      <c r="F20" s="23">
        <v>30</v>
      </c>
      <c r="G20" s="21"/>
      <c r="H20" s="21"/>
      <c r="I20" s="21"/>
    </row>
    <row r="21" ht="25" customHeight="1" spans="1:9">
      <c r="A21" s="21">
        <v>18</v>
      </c>
      <c r="B21" s="24" t="s">
        <v>33</v>
      </c>
      <c r="C21" s="22" t="s">
        <v>12</v>
      </c>
      <c r="D21" s="21"/>
      <c r="E21" s="21" t="s">
        <v>32</v>
      </c>
      <c r="F21" s="23">
        <v>30</v>
      </c>
      <c r="G21" s="21"/>
      <c r="H21" s="21"/>
      <c r="I21" s="21"/>
    </row>
    <row r="22" ht="25" customHeight="1" spans="1:9">
      <c r="A22" s="21">
        <v>19</v>
      </c>
      <c r="B22" s="21" t="s">
        <v>34</v>
      </c>
      <c r="C22" s="22" t="s">
        <v>12</v>
      </c>
      <c r="D22" s="21"/>
      <c r="E22" s="21" t="s">
        <v>13</v>
      </c>
      <c r="F22" s="23">
        <v>20</v>
      </c>
      <c r="G22" s="21"/>
      <c r="H22" s="21"/>
      <c r="I22" s="21"/>
    </row>
    <row r="23" ht="25" customHeight="1" spans="1:9">
      <c r="A23" s="21">
        <v>20</v>
      </c>
      <c r="B23" s="21" t="s">
        <v>35</v>
      </c>
      <c r="C23" s="22" t="s">
        <v>12</v>
      </c>
      <c r="D23" s="21"/>
      <c r="E23" s="24" t="s">
        <v>27</v>
      </c>
      <c r="F23" s="23">
        <v>19.4</v>
      </c>
      <c r="G23" s="21"/>
      <c r="H23" s="21"/>
      <c r="I23" s="21"/>
    </row>
    <row r="24" ht="25" customHeight="1" spans="1:9">
      <c r="A24" s="21">
        <v>21</v>
      </c>
      <c r="B24" s="21" t="s">
        <v>36</v>
      </c>
      <c r="C24" s="22" t="s">
        <v>12</v>
      </c>
      <c r="D24" s="21"/>
      <c r="E24" s="24" t="s">
        <v>27</v>
      </c>
      <c r="F24" s="23">
        <v>19.2</v>
      </c>
      <c r="G24" s="21"/>
      <c r="H24" s="21"/>
      <c r="I24" s="21"/>
    </row>
    <row r="25" ht="25" customHeight="1" spans="1:9">
      <c r="A25" s="21">
        <v>22</v>
      </c>
      <c r="B25" s="21" t="s">
        <v>37</v>
      </c>
      <c r="C25" s="22" t="s">
        <v>12</v>
      </c>
      <c r="D25" s="21"/>
      <c r="E25" s="21" t="s">
        <v>13</v>
      </c>
      <c r="F25" s="23">
        <v>10</v>
      </c>
      <c r="G25" s="21"/>
      <c r="H25" s="21"/>
      <c r="I25" s="21"/>
    </row>
    <row r="26" ht="25" customHeight="1" spans="1:9">
      <c r="A26" s="21">
        <v>23</v>
      </c>
      <c r="B26" s="21" t="s">
        <v>38</v>
      </c>
      <c r="C26" s="22" t="s">
        <v>12</v>
      </c>
      <c r="D26" s="21"/>
      <c r="E26" s="24" t="s">
        <v>39</v>
      </c>
      <c r="F26" s="23">
        <v>1</v>
      </c>
      <c r="G26" s="21"/>
      <c r="H26" s="21"/>
      <c r="I26" s="21"/>
    </row>
    <row r="27" ht="25" customHeight="1" spans="1:9">
      <c r="A27" s="21">
        <v>24</v>
      </c>
      <c r="B27" s="21" t="s">
        <v>40</v>
      </c>
      <c r="C27" s="22" t="s">
        <v>12</v>
      </c>
      <c r="D27" s="21"/>
      <c r="E27" s="21" t="s">
        <v>13</v>
      </c>
      <c r="F27" s="23">
        <v>1.5</v>
      </c>
      <c r="G27" s="21"/>
      <c r="H27" s="21"/>
      <c r="I27" s="21"/>
    </row>
    <row r="28" ht="25" customHeight="1" spans="1:9">
      <c r="A28" s="21">
        <v>25</v>
      </c>
      <c r="B28" s="21" t="s">
        <v>41</v>
      </c>
      <c r="C28" s="22" t="s">
        <v>12</v>
      </c>
      <c r="D28" s="21"/>
      <c r="E28" s="21" t="s">
        <v>13</v>
      </c>
      <c r="F28" s="23">
        <v>35</v>
      </c>
      <c r="G28" s="21"/>
      <c r="H28" s="21"/>
      <c r="I28" s="21"/>
    </row>
    <row r="29" ht="25" customHeight="1" spans="1:9">
      <c r="A29" s="21">
        <v>26</v>
      </c>
      <c r="B29" s="24" t="s">
        <v>42</v>
      </c>
      <c r="C29" s="22" t="s">
        <v>12</v>
      </c>
      <c r="D29" s="21"/>
      <c r="E29" s="24" t="s">
        <v>27</v>
      </c>
      <c r="F29" s="23">
        <v>7.3</v>
      </c>
      <c r="G29" s="21"/>
      <c r="H29" s="21"/>
      <c r="I29" s="21"/>
    </row>
    <row r="30" ht="25" customHeight="1" spans="1:9">
      <c r="A30" s="21">
        <v>27</v>
      </c>
      <c r="B30" s="21" t="s">
        <v>43</v>
      </c>
      <c r="C30" s="22" t="s">
        <v>12</v>
      </c>
      <c r="D30" s="21" t="s">
        <v>44</v>
      </c>
      <c r="E30" s="21" t="s">
        <v>13</v>
      </c>
      <c r="F30" s="23">
        <v>154.1</v>
      </c>
      <c r="G30" s="21"/>
      <c r="H30" s="21"/>
      <c r="I30" s="21"/>
    </row>
    <row r="31" ht="25" customHeight="1" spans="1:9">
      <c r="A31" s="21">
        <v>28</v>
      </c>
      <c r="B31" s="21" t="s">
        <v>45</v>
      </c>
      <c r="C31" s="22" t="s">
        <v>12</v>
      </c>
      <c r="D31" s="21"/>
      <c r="E31" s="21" t="s">
        <v>13</v>
      </c>
      <c r="F31" s="23">
        <v>154.1</v>
      </c>
      <c r="G31" s="21"/>
      <c r="H31" s="21"/>
      <c r="I31" s="21"/>
    </row>
    <row r="32" ht="25" customHeight="1" spans="1:9">
      <c r="A32" s="21">
        <v>29</v>
      </c>
      <c r="B32" s="21" t="s">
        <v>46</v>
      </c>
      <c r="C32" s="22" t="s">
        <v>12</v>
      </c>
      <c r="D32" s="21"/>
      <c r="E32" s="24" t="s">
        <v>39</v>
      </c>
      <c r="F32" s="23">
        <v>1</v>
      </c>
      <c r="G32" s="21"/>
      <c r="H32" s="21"/>
      <c r="I32" s="21"/>
    </row>
    <row r="33" ht="25" customHeight="1" spans="1:9">
      <c r="A33" s="21">
        <v>30</v>
      </c>
      <c r="B33" s="21" t="s">
        <v>47</v>
      </c>
      <c r="C33" s="22" t="s">
        <v>12</v>
      </c>
      <c r="D33" s="21"/>
      <c r="E33" s="21" t="s">
        <v>13</v>
      </c>
      <c r="F33" s="23">
        <v>11.64</v>
      </c>
      <c r="G33" s="21"/>
      <c r="H33" s="21"/>
      <c r="I33" s="21"/>
    </row>
    <row r="34" ht="25" customHeight="1" spans="1:9">
      <c r="A34" s="21">
        <v>31</v>
      </c>
      <c r="B34" s="21" t="s">
        <v>48</v>
      </c>
      <c r="C34" s="22" t="s">
        <v>12</v>
      </c>
      <c r="D34" s="21"/>
      <c r="E34" s="24" t="s">
        <v>39</v>
      </c>
      <c r="F34" s="23">
        <v>1</v>
      </c>
      <c r="G34" s="21"/>
      <c r="H34" s="21"/>
      <c r="I34" s="21"/>
    </row>
    <row r="35" ht="25" customHeight="1" spans="1:9">
      <c r="A35" s="21">
        <v>32</v>
      </c>
      <c r="B35" s="24" t="s">
        <v>49</v>
      </c>
      <c r="C35" s="22" t="s">
        <v>12</v>
      </c>
      <c r="D35" s="21"/>
      <c r="E35" s="24" t="s">
        <v>13</v>
      </c>
      <c r="F35" s="23">
        <v>52.455</v>
      </c>
      <c r="G35" s="21"/>
      <c r="H35" s="21"/>
      <c r="I35" s="21"/>
    </row>
    <row r="36" ht="25" customHeight="1" spans="1:9">
      <c r="A36" s="21">
        <v>33</v>
      </c>
      <c r="B36" s="24" t="s">
        <v>50</v>
      </c>
      <c r="C36" s="22" t="s">
        <v>12</v>
      </c>
      <c r="D36" s="21"/>
      <c r="E36" s="24" t="s">
        <v>13</v>
      </c>
      <c r="F36" s="23">
        <v>154.1</v>
      </c>
      <c r="G36" s="21"/>
      <c r="H36" s="21"/>
      <c r="I36" s="21"/>
    </row>
    <row r="37" ht="25" customHeight="1" spans="1:9">
      <c r="A37" s="21">
        <v>34</v>
      </c>
      <c r="B37" s="24" t="s">
        <v>51</v>
      </c>
      <c r="C37" s="22" t="s">
        <v>12</v>
      </c>
      <c r="D37" s="21"/>
      <c r="E37" s="24" t="s">
        <v>13</v>
      </c>
      <c r="F37" s="23">
        <v>23.63</v>
      </c>
      <c r="G37" s="21"/>
      <c r="H37" s="21"/>
      <c r="I37" s="21"/>
    </row>
    <row r="38" ht="25" customHeight="1" spans="1:9">
      <c r="A38" s="21">
        <v>35</v>
      </c>
      <c r="B38" s="24" t="s">
        <v>52</v>
      </c>
      <c r="C38" s="22" t="s">
        <v>12</v>
      </c>
      <c r="D38" s="21"/>
      <c r="E38" s="24" t="s">
        <v>13</v>
      </c>
      <c r="F38" s="25">
        <f>110+511.54+154</f>
        <v>775.54</v>
      </c>
      <c r="G38" s="21"/>
      <c r="H38" s="21"/>
      <c r="I38" s="21"/>
    </row>
    <row r="39" ht="25" customHeight="1" spans="1:9">
      <c r="A39" s="21">
        <v>36</v>
      </c>
      <c r="B39" s="24" t="s">
        <v>53</v>
      </c>
      <c r="C39" s="22" t="s">
        <v>12</v>
      </c>
      <c r="D39" s="21"/>
      <c r="E39" s="24" t="s">
        <v>13</v>
      </c>
      <c r="F39" s="23">
        <v>36.018</v>
      </c>
      <c r="G39" s="21"/>
      <c r="H39" s="21"/>
      <c r="I39" s="21"/>
    </row>
    <row r="40" s="2" customFormat="1" ht="25" customHeight="1" spans="1:9">
      <c r="A40" s="21">
        <v>37</v>
      </c>
      <c r="B40" s="24" t="s">
        <v>54</v>
      </c>
      <c r="C40" s="22" t="s">
        <v>12</v>
      </c>
      <c r="D40" s="21"/>
      <c r="E40" s="24" t="s">
        <v>55</v>
      </c>
      <c r="F40" s="23">
        <v>25</v>
      </c>
      <c r="G40" s="21"/>
      <c r="H40" s="21"/>
      <c r="I40" s="21"/>
    </row>
    <row r="41" ht="25" customHeight="1" spans="1:9">
      <c r="A41" s="26" t="s">
        <v>56</v>
      </c>
      <c r="B41" s="27"/>
      <c r="C41" s="28"/>
      <c r="D41" s="27"/>
      <c r="E41" s="27"/>
      <c r="F41" s="29"/>
      <c r="G41" s="27"/>
      <c r="H41" s="27"/>
      <c r="I41" s="36"/>
    </row>
    <row r="42" ht="25" customHeight="1" spans="1:9">
      <c r="A42" s="21">
        <v>1</v>
      </c>
      <c r="B42" s="24" t="s">
        <v>57</v>
      </c>
      <c r="C42" s="30" t="s">
        <v>58</v>
      </c>
      <c r="D42" s="24" t="s">
        <v>59</v>
      </c>
      <c r="E42" s="24" t="s">
        <v>60</v>
      </c>
      <c r="F42" s="23">
        <f>135+140+4</f>
        <v>279</v>
      </c>
      <c r="G42" s="21"/>
      <c r="H42" s="21"/>
      <c r="I42" s="24" t="s">
        <v>61</v>
      </c>
    </row>
    <row r="43" ht="25" customHeight="1" spans="1:9">
      <c r="A43" s="21">
        <v>2</v>
      </c>
      <c r="B43" s="24" t="s">
        <v>62</v>
      </c>
      <c r="C43" s="30" t="s">
        <v>58</v>
      </c>
      <c r="D43" s="24" t="s">
        <v>59</v>
      </c>
      <c r="E43" s="24" t="s">
        <v>27</v>
      </c>
      <c r="F43" s="25">
        <f>70+72+17.2+35+35+72+72+27+20+22+21+21+45+102+108</f>
        <v>739.2</v>
      </c>
      <c r="G43" s="21"/>
      <c r="H43" s="21"/>
      <c r="I43" s="24"/>
    </row>
    <row r="44" ht="25" customHeight="1" spans="1:9">
      <c r="A44" s="21">
        <v>3</v>
      </c>
      <c r="B44" s="24" t="s">
        <v>63</v>
      </c>
      <c r="C44" s="30" t="s">
        <v>58</v>
      </c>
      <c r="D44" s="24" t="s">
        <v>59</v>
      </c>
      <c r="E44" s="24" t="s">
        <v>27</v>
      </c>
      <c r="F44" s="25">
        <f>70+72+17.2+35+35+72+72+27+20+22+21+21+45+102+108</f>
        <v>739.2</v>
      </c>
      <c r="G44" s="21"/>
      <c r="H44" s="21"/>
      <c r="I44" s="24" t="s">
        <v>64</v>
      </c>
    </row>
    <row r="45" ht="25" customHeight="1" spans="1:9">
      <c r="A45" s="21">
        <v>4</v>
      </c>
      <c r="B45" s="24" t="s">
        <v>65</v>
      </c>
      <c r="C45" s="30" t="s">
        <v>58</v>
      </c>
      <c r="D45" s="24" t="s">
        <v>59</v>
      </c>
      <c r="E45" s="24" t="s">
        <v>60</v>
      </c>
      <c r="F45" s="25">
        <f>F677+4+1+2+2+4+4+2+1+2+2+2+3+5</f>
        <v>34</v>
      </c>
      <c r="G45" s="21"/>
      <c r="H45" s="21"/>
      <c r="I45" s="21"/>
    </row>
    <row r="46" ht="25" customHeight="1" spans="1:9">
      <c r="A46" s="21">
        <v>5</v>
      </c>
      <c r="B46" s="31" t="s">
        <v>66</v>
      </c>
      <c r="C46" s="30" t="s">
        <v>58</v>
      </c>
      <c r="D46" s="24" t="s">
        <v>59</v>
      </c>
      <c r="E46" s="24" t="s">
        <v>60</v>
      </c>
      <c r="F46" s="23">
        <f>48+67</f>
        <v>115</v>
      </c>
      <c r="G46" s="21"/>
      <c r="H46" s="21"/>
      <c r="I46" s="24" t="s">
        <v>67</v>
      </c>
    </row>
    <row r="47" ht="25" customHeight="1" spans="1:9">
      <c r="A47" s="21">
        <v>6</v>
      </c>
      <c r="B47" s="30" t="s">
        <v>68</v>
      </c>
      <c r="C47" s="30" t="s">
        <v>58</v>
      </c>
      <c r="D47" s="24" t="s">
        <v>59</v>
      </c>
      <c r="E47" s="24" t="s">
        <v>60</v>
      </c>
      <c r="F47" s="23">
        <v>44</v>
      </c>
      <c r="G47" s="21"/>
      <c r="H47" s="21"/>
      <c r="I47" s="21" t="s">
        <v>67</v>
      </c>
    </row>
    <row r="48" ht="25" customHeight="1" spans="1:9">
      <c r="A48" s="21">
        <v>7</v>
      </c>
      <c r="B48" s="31" t="s">
        <v>69</v>
      </c>
      <c r="C48" s="30" t="s">
        <v>58</v>
      </c>
      <c r="D48" s="24" t="s">
        <v>59</v>
      </c>
      <c r="E48" s="24" t="s">
        <v>60</v>
      </c>
      <c r="F48" s="23">
        <v>50</v>
      </c>
      <c r="G48" s="21"/>
      <c r="H48" s="21"/>
      <c r="I48" s="21" t="s">
        <v>67</v>
      </c>
    </row>
    <row r="49" ht="25" customHeight="1" spans="1:9">
      <c r="A49" s="21">
        <v>8</v>
      </c>
      <c r="B49" s="31" t="s">
        <v>70</v>
      </c>
      <c r="C49" s="30" t="s">
        <v>58</v>
      </c>
      <c r="D49" s="24" t="s">
        <v>59</v>
      </c>
      <c r="E49" s="24" t="s">
        <v>27</v>
      </c>
      <c r="F49" s="23">
        <f>128+114</f>
        <v>242</v>
      </c>
      <c r="G49" s="21"/>
      <c r="H49" s="21"/>
      <c r="I49" s="21"/>
    </row>
    <row r="50" ht="25" customHeight="1" spans="1:9">
      <c r="A50" s="21">
        <v>9</v>
      </c>
      <c r="B50" s="31" t="s">
        <v>71</v>
      </c>
      <c r="C50" s="30" t="s">
        <v>58</v>
      </c>
      <c r="D50" s="24" t="s">
        <v>59</v>
      </c>
      <c r="E50" s="21" t="s">
        <v>60</v>
      </c>
      <c r="F50" s="23">
        <f>43+38</f>
        <v>81</v>
      </c>
      <c r="G50" s="21"/>
      <c r="H50" s="21"/>
      <c r="I50" s="21"/>
    </row>
    <row r="51" ht="25" customHeight="1" spans="1:9">
      <c r="A51" s="21">
        <v>10</v>
      </c>
      <c r="B51" s="24" t="s">
        <v>72</v>
      </c>
      <c r="C51" s="30" t="s">
        <v>58</v>
      </c>
      <c r="D51" s="24" t="s">
        <v>59</v>
      </c>
      <c r="E51" s="21" t="s">
        <v>60</v>
      </c>
      <c r="F51" s="23">
        <v>12</v>
      </c>
      <c r="G51" s="21"/>
      <c r="H51" s="21"/>
      <c r="I51" s="21"/>
    </row>
    <row r="52" ht="25" customHeight="1" spans="1:9">
      <c r="A52" s="21">
        <v>11</v>
      </c>
      <c r="B52" s="24" t="s">
        <v>73</v>
      </c>
      <c r="C52" s="30" t="s">
        <v>58</v>
      </c>
      <c r="D52" s="24" t="s">
        <v>59</v>
      </c>
      <c r="E52" s="24" t="s">
        <v>60</v>
      </c>
      <c r="F52" s="23">
        <v>15</v>
      </c>
      <c r="G52" s="21"/>
      <c r="H52" s="21"/>
      <c r="I52" s="24" t="s">
        <v>74</v>
      </c>
    </row>
    <row r="53" ht="25" customHeight="1" spans="1:9">
      <c r="A53" s="21">
        <v>12</v>
      </c>
      <c r="B53" s="24" t="s">
        <v>75</v>
      </c>
      <c r="C53" s="30" t="s">
        <v>58</v>
      </c>
      <c r="D53" s="24" t="s">
        <v>59</v>
      </c>
      <c r="E53" s="24" t="s">
        <v>60</v>
      </c>
      <c r="F53" s="23">
        <v>2</v>
      </c>
      <c r="G53" s="21"/>
      <c r="H53" s="21"/>
      <c r="I53" s="24" t="s">
        <v>64</v>
      </c>
    </row>
    <row r="54" ht="25" customHeight="1" spans="1:9">
      <c r="A54" s="21">
        <v>13</v>
      </c>
      <c r="B54" s="24" t="s">
        <v>76</v>
      </c>
      <c r="C54" s="30" t="s">
        <v>58</v>
      </c>
      <c r="D54" s="24" t="s">
        <v>59</v>
      </c>
      <c r="E54" s="24" t="s">
        <v>27</v>
      </c>
      <c r="F54" s="23">
        <v>4.405</v>
      </c>
      <c r="G54" s="21"/>
      <c r="H54" s="21"/>
      <c r="I54" s="21"/>
    </row>
    <row r="55" ht="25" customHeight="1" spans="1:9">
      <c r="A55" s="21">
        <v>14</v>
      </c>
      <c r="B55" s="24" t="s">
        <v>77</v>
      </c>
      <c r="C55" s="30" t="s">
        <v>58</v>
      </c>
      <c r="D55" s="24" t="s">
        <v>59</v>
      </c>
      <c r="E55" s="24" t="s">
        <v>27</v>
      </c>
      <c r="F55" s="23">
        <v>4.405</v>
      </c>
      <c r="G55" s="21"/>
      <c r="H55" s="21"/>
      <c r="I55" s="24" t="s">
        <v>64</v>
      </c>
    </row>
    <row r="56" ht="25" customHeight="1" spans="1:9">
      <c r="A56" s="21">
        <v>15</v>
      </c>
      <c r="B56" s="24" t="s">
        <v>78</v>
      </c>
      <c r="C56" s="30" t="s">
        <v>58</v>
      </c>
      <c r="D56" s="24" t="s">
        <v>79</v>
      </c>
      <c r="E56" s="24" t="s">
        <v>60</v>
      </c>
      <c r="F56" s="23">
        <v>25</v>
      </c>
      <c r="G56" s="21"/>
      <c r="H56" s="21"/>
      <c r="I56" s="21"/>
    </row>
    <row r="57" ht="25" customHeight="1" spans="1:9">
      <c r="A57" s="21">
        <v>16</v>
      </c>
      <c r="B57" s="24" t="s">
        <v>80</v>
      </c>
      <c r="C57" s="30" t="s">
        <v>58</v>
      </c>
      <c r="D57" s="24" t="s">
        <v>79</v>
      </c>
      <c r="E57" s="24" t="s">
        <v>60</v>
      </c>
      <c r="F57" s="23">
        <v>17</v>
      </c>
      <c r="G57" s="21"/>
      <c r="H57" s="21"/>
      <c r="I57" s="21"/>
    </row>
    <row r="58" ht="25" customHeight="1" spans="1:9">
      <c r="A58" s="21">
        <v>17</v>
      </c>
      <c r="B58" s="24" t="s">
        <v>81</v>
      </c>
      <c r="C58" s="30" t="s">
        <v>58</v>
      </c>
      <c r="D58" s="21"/>
      <c r="E58" s="24" t="s">
        <v>82</v>
      </c>
      <c r="F58" s="23">
        <v>1</v>
      </c>
      <c r="G58" s="21"/>
      <c r="H58" s="21"/>
      <c r="I58" s="24" t="s">
        <v>74</v>
      </c>
    </row>
    <row r="59" ht="25" customHeight="1" spans="1:9">
      <c r="A59" s="21">
        <v>18</v>
      </c>
      <c r="B59" s="24" t="s">
        <v>83</v>
      </c>
      <c r="C59" s="32" t="s">
        <v>84</v>
      </c>
      <c r="D59" s="21"/>
      <c r="E59" s="24" t="s">
        <v>13</v>
      </c>
      <c r="F59" s="23">
        <v>73</v>
      </c>
      <c r="G59" s="21"/>
      <c r="H59" s="21"/>
      <c r="I59" s="21"/>
    </row>
    <row r="60" ht="25" customHeight="1" spans="1:9">
      <c r="A60" s="21">
        <v>19</v>
      </c>
      <c r="B60" s="24" t="s">
        <v>85</v>
      </c>
      <c r="C60" s="33"/>
      <c r="D60" s="21"/>
      <c r="E60" s="24" t="s">
        <v>60</v>
      </c>
      <c r="F60" s="23">
        <v>8</v>
      </c>
      <c r="G60" s="21"/>
      <c r="H60" s="21"/>
      <c r="I60" s="21"/>
    </row>
    <row r="61" ht="25" customHeight="1" spans="1:9">
      <c r="A61" s="21">
        <v>20</v>
      </c>
      <c r="B61" s="24" t="s">
        <v>86</v>
      </c>
      <c r="C61" s="32" t="s">
        <v>87</v>
      </c>
      <c r="D61" s="21"/>
      <c r="E61" s="24" t="s">
        <v>82</v>
      </c>
      <c r="F61" s="23">
        <v>5</v>
      </c>
      <c r="G61" s="21"/>
      <c r="H61" s="21"/>
      <c r="I61" s="21"/>
    </row>
    <row r="62" ht="25" customHeight="1" spans="1:9">
      <c r="A62" s="21">
        <v>21</v>
      </c>
      <c r="B62" s="24" t="s">
        <v>88</v>
      </c>
      <c r="C62" s="32" t="s">
        <v>89</v>
      </c>
      <c r="D62" s="21"/>
      <c r="E62" s="24" t="s">
        <v>13</v>
      </c>
      <c r="F62" s="23">
        <f>6.912*6.9+6.912*6.9</f>
        <v>95.3856</v>
      </c>
      <c r="G62" s="21"/>
      <c r="H62" s="21"/>
      <c r="I62" s="21"/>
    </row>
    <row r="63" ht="25" customHeight="1" spans="1:9">
      <c r="A63" s="21">
        <v>22</v>
      </c>
      <c r="B63" s="24" t="s">
        <v>90</v>
      </c>
      <c r="C63" s="32" t="s">
        <v>91</v>
      </c>
      <c r="D63" s="21"/>
      <c r="E63" s="24" t="s">
        <v>92</v>
      </c>
      <c r="F63" s="23">
        <f>6.912*2+6.9+6.896*2+6.9</f>
        <v>41.416</v>
      </c>
      <c r="G63" s="21"/>
      <c r="H63" s="21"/>
      <c r="I63" s="21"/>
    </row>
    <row r="64" ht="25" customHeight="1" spans="1:9">
      <c r="A64" s="21">
        <v>23</v>
      </c>
      <c r="B64" s="24" t="s">
        <v>93</v>
      </c>
      <c r="C64" s="32" t="s">
        <v>94</v>
      </c>
      <c r="D64" s="21"/>
      <c r="E64" s="24" t="s">
        <v>92</v>
      </c>
      <c r="F64" s="23">
        <f>(6.912*2+6.9+6.896*2+6.9)*2</f>
        <v>82.832</v>
      </c>
      <c r="G64" s="21"/>
      <c r="H64" s="21"/>
      <c r="I64" s="21"/>
    </row>
    <row r="65" ht="25" customHeight="1" spans="1:9">
      <c r="A65" s="21">
        <v>24</v>
      </c>
      <c r="B65" s="24" t="s">
        <v>95</v>
      </c>
      <c r="C65" s="32" t="s">
        <v>91</v>
      </c>
      <c r="D65" s="21"/>
      <c r="E65" s="24" t="s">
        <v>13</v>
      </c>
      <c r="F65" s="23">
        <f>2.86+3*2</f>
        <v>8.86</v>
      </c>
      <c r="G65" s="21"/>
      <c r="H65" s="21"/>
      <c r="I65" s="21"/>
    </row>
    <row r="66" ht="25" customHeight="1" spans="1:9">
      <c r="A66" s="21">
        <v>25</v>
      </c>
      <c r="B66" s="24" t="s">
        <v>96</v>
      </c>
      <c r="C66" s="32" t="s">
        <v>94</v>
      </c>
      <c r="D66" s="21"/>
      <c r="E66" s="24" t="s">
        <v>13</v>
      </c>
      <c r="F66" s="23">
        <f>(2.86+3*2)*3</f>
        <v>26.58</v>
      </c>
      <c r="G66" s="21"/>
      <c r="H66" s="21"/>
      <c r="I66" s="21"/>
    </row>
    <row r="67" s="2" customFormat="1" ht="25" customHeight="1" spans="1:9">
      <c r="A67" s="21">
        <v>26</v>
      </c>
      <c r="B67" s="24" t="s">
        <v>97</v>
      </c>
      <c r="C67" s="32" t="s">
        <v>98</v>
      </c>
      <c r="D67" s="24" t="s">
        <v>99</v>
      </c>
      <c r="E67" s="24" t="s">
        <v>13</v>
      </c>
      <c r="F67" s="23">
        <f t="shared" ref="F67:F72" si="0">11.3*3</f>
        <v>33.9</v>
      </c>
      <c r="G67" s="21"/>
      <c r="H67" s="21"/>
      <c r="I67" s="40"/>
    </row>
    <row r="68" ht="25" customHeight="1" spans="1:9">
      <c r="A68" s="21">
        <v>27</v>
      </c>
      <c r="B68" s="24" t="s">
        <v>100</v>
      </c>
      <c r="C68" s="32" t="s">
        <v>101</v>
      </c>
      <c r="D68" s="37" t="s">
        <v>102</v>
      </c>
      <c r="E68" s="37" t="s">
        <v>103</v>
      </c>
      <c r="F68" s="23">
        <f t="shared" si="0"/>
        <v>33.9</v>
      </c>
      <c r="G68" s="21"/>
      <c r="H68" s="21"/>
      <c r="I68" s="40"/>
    </row>
    <row r="69" ht="25" customHeight="1" spans="1:9">
      <c r="A69" s="21">
        <v>28</v>
      </c>
      <c r="B69" s="37" t="s">
        <v>104</v>
      </c>
      <c r="C69" s="37" t="s">
        <v>105</v>
      </c>
      <c r="D69" s="37" t="s">
        <v>102</v>
      </c>
      <c r="E69" s="37" t="s">
        <v>103</v>
      </c>
      <c r="F69" s="23">
        <f t="shared" si="0"/>
        <v>33.9</v>
      </c>
      <c r="G69" s="38"/>
      <c r="H69" s="39"/>
      <c r="I69" s="41"/>
    </row>
    <row r="70" ht="25" customHeight="1" spans="1:9">
      <c r="A70" s="21">
        <v>29</v>
      </c>
      <c r="B70" s="37" t="s">
        <v>106</v>
      </c>
      <c r="C70" s="37" t="s">
        <v>105</v>
      </c>
      <c r="D70" s="37" t="s">
        <v>102</v>
      </c>
      <c r="E70" s="37" t="s">
        <v>103</v>
      </c>
      <c r="F70" s="23">
        <f t="shared" si="0"/>
        <v>33.9</v>
      </c>
      <c r="G70" s="38"/>
      <c r="H70" s="39"/>
      <c r="I70" s="41"/>
    </row>
    <row r="71" ht="25" customHeight="1" spans="1:9">
      <c r="A71" s="21">
        <v>30</v>
      </c>
      <c r="B71" s="37" t="s">
        <v>107</v>
      </c>
      <c r="C71" s="37" t="s">
        <v>105</v>
      </c>
      <c r="D71" s="37" t="s">
        <v>102</v>
      </c>
      <c r="E71" s="37" t="s">
        <v>103</v>
      </c>
      <c r="F71" s="23">
        <f t="shared" si="0"/>
        <v>33.9</v>
      </c>
      <c r="G71" s="38"/>
      <c r="H71" s="39"/>
      <c r="I71" s="41"/>
    </row>
    <row r="72" ht="25" customHeight="1" spans="1:9">
      <c r="A72" s="21">
        <v>31</v>
      </c>
      <c r="B72" s="37" t="s">
        <v>108</v>
      </c>
      <c r="C72" s="37" t="s">
        <v>105</v>
      </c>
      <c r="D72" s="37" t="s">
        <v>102</v>
      </c>
      <c r="E72" s="37" t="s">
        <v>103</v>
      </c>
      <c r="F72" s="23">
        <f t="shared" si="0"/>
        <v>33.9</v>
      </c>
      <c r="G72" s="38"/>
      <c r="H72" s="39"/>
      <c r="I72" s="41"/>
    </row>
    <row r="73" s="2" customFormat="1" ht="25" customHeight="1" spans="1:9">
      <c r="A73" s="21">
        <v>32</v>
      </c>
      <c r="B73" s="24" t="s">
        <v>109</v>
      </c>
      <c r="C73" s="24" t="s">
        <v>110</v>
      </c>
      <c r="D73" s="21"/>
      <c r="E73" s="24" t="s">
        <v>103</v>
      </c>
      <c r="F73" s="23">
        <v>36.018</v>
      </c>
      <c r="G73" s="21"/>
      <c r="H73" s="21"/>
      <c r="I73" s="21"/>
    </row>
    <row r="74" s="2" customFormat="1" ht="25" customHeight="1" spans="1:9">
      <c r="A74" s="21">
        <v>34</v>
      </c>
      <c r="B74" s="24" t="s">
        <v>111</v>
      </c>
      <c r="C74" s="24" t="s">
        <v>110</v>
      </c>
      <c r="D74" s="21"/>
      <c r="E74" s="24" t="s">
        <v>55</v>
      </c>
      <c r="F74" s="23">
        <v>25</v>
      </c>
      <c r="G74" s="21"/>
      <c r="H74" s="21"/>
      <c r="I74" s="21"/>
    </row>
    <row r="75" ht="25" customHeight="1" spans="1:9">
      <c r="A75" s="21">
        <v>36</v>
      </c>
      <c r="B75" s="24" t="s">
        <v>112</v>
      </c>
      <c r="C75" s="32" t="s">
        <v>64</v>
      </c>
      <c r="D75" s="21"/>
      <c r="E75" s="24" t="s">
        <v>22</v>
      </c>
      <c r="F75" s="23">
        <v>4</v>
      </c>
      <c r="G75" s="21"/>
      <c r="H75" s="21"/>
      <c r="I75" s="21"/>
    </row>
    <row r="76" ht="25" customHeight="1" spans="1:9">
      <c r="A76" s="21">
        <v>37</v>
      </c>
      <c r="B76" s="24" t="s">
        <v>113</v>
      </c>
      <c r="C76" s="32" t="s">
        <v>114</v>
      </c>
      <c r="D76" s="21"/>
      <c r="E76" s="24" t="s">
        <v>22</v>
      </c>
      <c r="F76" s="23">
        <v>4</v>
      </c>
      <c r="G76" s="21"/>
      <c r="H76" s="21"/>
      <c r="I76" s="21"/>
    </row>
    <row r="77" ht="25" customHeight="1" spans="1:9">
      <c r="A77" s="21">
        <v>38</v>
      </c>
      <c r="B77" s="24" t="s">
        <v>115</v>
      </c>
      <c r="C77" s="32" t="s">
        <v>116</v>
      </c>
      <c r="D77" s="24" t="s">
        <v>117</v>
      </c>
      <c r="E77" s="24" t="s">
        <v>22</v>
      </c>
      <c r="F77" s="23">
        <v>22</v>
      </c>
      <c r="G77" s="21"/>
      <c r="H77" s="21"/>
      <c r="I77" s="21"/>
    </row>
    <row r="78" ht="25" customHeight="1" spans="1:9">
      <c r="A78" s="21">
        <v>39</v>
      </c>
      <c r="B78" s="24" t="s">
        <v>115</v>
      </c>
      <c r="C78" s="32" t="s">
        <v>116</v>
      </c>
      <c r="D78" s="24" t="s">
        <v>118</v>
      </c>
      <c r="E78" s="24" t="s">
        <v>22</v>
      </c>
      <c r="F78" s="23">
        <v>4</v>
      </c>
      <c r="G78" s="21"/>
      <c r="H78" s="21"/>
      <c r="I78" s="21"/>
    </row>
    <row r="79" ht="25" customHeight="1" spans="1:9">
      <c r="A79" s="21">
        <v>40</v>
      </c>
      <c r="B79" s="24" t="s">
        <v>119</v>
      </c>
      <c r="C79" s="32" t="s">
        <v>116</v>
      </c>
      <c r="D79" s="24" t="s">
        <v>117</v>
      </c>
      <c r="E79" s="24" t="s">
        <v>22</v>
      </c>
      <c r="F79" s="23">
        <v>20</v>
      </c>
      <c r="G79" s="21"/>
      <c r="H79" s="21"/>
      <c r="I79" s="21"/>
    </row>
    <row r="80" ht="25" customHeight="1" spans="1:9">
      <c r="A80" s="21">
        <v>41</v>
      </c>
      <c r="B80" s="24" t="s">
        <v>119</v>
      </c>
      <c r="C80" s="32" t="s">
        <v>116</v>
      </c>
      <c r="D80" s="24" t="s">
        <v>118</v>
      </c>
      <c r="E80" s="24" t="s">
        <v>22</v>
      </c>
      <c r="F80" s="23">
        <v>4</v>
      </c>
      <c r="G80" s="21"/>
      <c r="H80" s="21"/>
      <c r="I80" s="21"/>
    </row>
    <row r="81" ht="25" customHeight="1" spans="1:9">
      <c r="A81" s="21">
        <v>42</v>
      </c>
      <c r="B81" s="24" t="s">
        <v>120</v>
      </c>
      <c r="C81" s="32" t="s">
        <v>121</v>
      </c>
      <c r="D81" s="24" t="s">
        <v>122</v>
      </c>
      <c r="E81" s="24" t="s">
        <v>13</v>
      </c>
      <c r="F81" s="23">
        <v>597.62</v>
      </c>
      <c r="G81" s="21"/>
      <c r="H81" s="21"/>
      <c r="I81" s="21"/>
    </row>
    <row r="82" ht="25" customHeight="1" spans="1:9">
      <c r="A82" s="21">
        <v>43</v>
      </c>
      <c r="B82" s="24" t="s">
        <v>123</v>
      </c>
      <c r="C82" s="32" t="s">
        <v>124</v>
      </c>
      <c r="D82" s="21"/>
      <c r="E82" s="24" t="s">
        <v>13</v>
      </c>
      <c r="F82" s="23">
        <v>597.62</v>
      </c>
      <c r="G82" s="21"/>
      <c r="H82" s="21"/>
      <c r="I82" s="21"/>
    </row>
    <row r="83" ht="25" customHeight="1" spans="1:9">
      <c r="A83" s="21">
        <v>43</v>
      </c>
      <c r="B83" s="24" t="s">
        <v>125</v>
      </c>
      <c r="C83" s="32" t="s">
        <v>126</v>
      </c>
      <c r="D83" s="21"/>
      <c r="E83" s="24" t="s">
        <v>13</v>
      </c>
      <c r="F83" s="23">
        <v>597.62</v>
      </c>
      <c r="G83" s="21"/>
      <c r="H83" s="21"/>
      <c r="I83" s="21"/>
    </row>
    <row r="84" ht="25" customHeight="1" spans="1:9">
      <c r="A84" s="21">
        <v>44</v>
      </c>
      <c r="B84" s="24" t="s">
        <v>127</v>
      </c>
      <c r="C84" s="32" t="s">
        <v>128</v>
      </c>
      <c r="D84" s="24" t="s">
        <v>129</v>
      </c>
      <c r="E84" s="24" t="s">
        <v>92</v>
      </c>
      <c r="F84" s="23">
        <v>246</v>
      </c>
      <c r="G84" s="21"/>
      <c r="H84" s="21"/>
      <c r="I84" s="21"/>
    </row>
    <row r="85" ht="43.5" customHeight="1" spans="1:9">
      <c r="A85" s="21">
        <v>45</v>
      </c>
      <c r="B85" s="24" t="s">
        <v>130</v>
      </c>
      <c r="C85" s="32" t="s">
        <v>131</v>
      </c>
      <c r="D85" s="24" t="s">
        <v>132</v>
      </c>
      <c r="E85" s="24" t="s">
        <v>13</v>
      </c>
      <c r="F85" s="23">
        <v>597.62</v>
      </c>
      <c r="G85" s="21"/>
      <c r="H85" s="21"/>
      <c r="I85" s="21"/>
    </row>
    <row r="86" ht="25" customHeight="1" spans="1:9">
      <c r="A86" s="21">
        <v>46</v>
      </c>
      <c r="B86" s="24" t="s">
        <v>133</v>
      </c>
      <c r="C86" s="32" t="s">
        <v>134</v>
      </c>
      <c r="D86" s="21"/>
      <c r="E86" s="24" t="s">
        <v>13</v>
      </c>
      <c r="F86" s="23">
        <v>597.62</v>
      </c>
      <c r="G86" s="21"/>
      <c r="H86" s="21"/>
      <c r="I86" s="21"/>
    </row>
    <row r="87" ht="25" customHeight="1" spans="1:9">
      <c r="A87" s="21">
        <v>47</v>
      </c>
      <c r="B87" s="24" t="s">
        <v>135</v>
      </c>
      <c r="C87" s="33" t="s">
        <v>134</v>
      </c>
      <c r="D87" s="24" t="s">
        <v>136</v>
      </c>
      <c r="E87" s="24" t="s">
        <v>13</v>
      </c>
      <c r="F87" s="23">
        <f>597.62*1.03</f>
        <v>615.5486</v>
      </c>
      <c r="G87" s="21"/>
      <c r="H87" s="21"/>
      <c r="I87" s="21"/>
    </row>
    <row r="88" ht="25" customHeight="1" spans="1:9">
      <c r="A88" s="21">
        <v>48</v>
      </c>
      <c r="B88" s="24" t="s">
        <v>137</v>
      </c>
      <c r="C88" s="32" t="s">
        <v>138</v>
      </c>
      <c r="D88" s="24" t="s">
        <v>139</v>
      </c>
      <c r="E88" s="24" t="s">
        <v>13</v>
      </c>
      <c r="F88" s="23">
        <v>597.62</v>
      </c>
      <c r="G88" s="21"/>
      <c r="H88" s="21"/>
      <c r="I88" s="21"/>
    </row>
    <row r="89" ht="25" customHeight="1" spans="1:9">
      <c r="A89" s="21">
        <v>49</v>
      </c>
      <c r="B89" s="24" t="s">
        <v>140</v>
      </c>
      <c r="C89" s="32" t="s">
        <v>141</v>
      </c>
      <c r="D89" s="24" t="s">
        <v>142</v>
      </c>
      <c r="E89" s="24" t="s">
        <v>92</v>
      </c>
      <c r="F89" s="23">
        <f>25*1.5</f>
        <v>37.5</v>
      </c>
      <c r="G89" s="21"/>
      <c r="H89" s="21"/>
      <c r="I89" s="21"/>
    </row>
    <row r="90" ht="25" customHeight="1" spans="1:9">
      <c r="A90" s="21">
        <v>50</v>
      </c>
      <c r="B90" s="24" t="s">
        <v>143</v>
      </c>
      <c r="C90" s="32" t="s">
        <v>121</v>
      </c>
      <c r="D90" s="24" t="s">
        <v>122</v>
      </c>
      <c r="E90" s="24" t="s">
        <v>13</v>
      </c>
      <c r="F90" s="23">
        <v>410.84</v>
      </c>
      <c r="G90" s="21"/>
      <c r="H90" s="21"/>
      <c r="I90" s="21"/>
    </row>
    <row r="91" ht="25" customHeight="1" spans="1:9">
      <c r="A91" s="21">
        <v>51</v>
      </c>
      <c r="B91" s="24" t="s">
        <v>144</v>
      </c>
      <c r="C91" s="32" t="s">
        <v>124</v>
      </c>
      <c r="D91" s="21"/>
      <c r="E91" s="24" t="s">
        <v>13</v>
      </c>
      <c r="F91" s="23">
        <v>410.84</v>
      </c>
      <c r="G91" s="21"/>
      <c r="H91" s="21"/>
      <c r="I91" s="21"/>
    </row>
    <row r="92" ht="25" customHeight="1" spans="1:9">
      <c r="A92" s="21">
        <v>43</v>
      </c>
      <c r="B92" s="24" t="s">
        <v>145</v>
      </c>
      <c r="C92" s="32" t="s">
        <v>126</v>
      </c>
      <c r="D92" s="21"/>
      <c r="E92" s="24" t="s">
        <v>13</v>
      </c>
      <c r="F92" s="23">
        <v>410.84</v>
      </c>
      <c r="G92" s="21"/>
      <c r="H92" s="21"/>
      <c r="I92" s="21"/>
    </row>
    <row r="93" ht="25" customHeight="1" spans="1:9">
      <c r="A93" s="21">
        <v>52</v>
      </c>
      <c r="B93" s="24" t="s">
        <v>146</v>
      </c>
      <c r="C93" s="32" t="s">
        <v>134</v>
      </c>
      <c r="D93" s="21"/>
      <c r="E93" s="24" t="s">
        <v>13</v>
      </c>
      <c r="F93" s="23">
        <v>410.84</v>
      </c>
      <c r="G93" s="21"/>
      <c r="H93" s="21"/>
      <c r="I93" s="21"/>
    </row>
    <row r="94" ht="25" customHeight="1" spans="1:9">
      <c r="A94" s="21">
        <v>53</v>
      </c>
      <c r="B94" s="24" t="s">
        <v>147</v>
      </c>
      <c r="C94" s="32" t="s">
        <v>134</v>
      </c>
      <c r="D94" s="24" t="s">
        <v>136</v>
      </c>
      <c r="E94" s="24" t="s">
        <v>13</v>
      </c>
      <c r="F94" s="23">
        <f>410.84*1.03</f>
        <v>423.1652</v>
      </c>
      <c r="G94" s="21"/>
      <c r="H94" s="21"/>
      <c r="I94" s="21"/>
    </row>
    <row r="95" ht="25" customHeight="1" spans="1:9">
      <c r="A95" s="21">
        <v>54</v>
      </c>
      <c r="B95" s="24" t="s">
        <v>148</v>
      </c>
      <c r="C95" s="32" t="s">
        <v>138</v>
      </c>
      <c r="D95" s="24" t="s">
        <v>139</v>
      </c>
      <c r="E95" s="24" t="s">
        <v>13</v>
      </c>
      <c r="F95" s="23">
        <v>410.84</v>
      </c>
      <c r="G95" s="21"/>
      <c r="H95" s="21"/>
      <c r="I95" s="21"/>
    </row>
    <row r="96" ht="25" customHeight="1" spans="1:9">
      <c r="A96" s="21">
        <v>55</v>
      </c>
      <c r="B96" s="24" t="s">
        <v>149</v>
      </c>
      <c r="C96" s="32" t="s">
        <v>141</v>
      </c>
      <c r="D96" s="24" t="s">
        <v>142</v>
      </c>
      <c r="E96" s="24" t="s">
        <v>92</v>
      </c>
      <c r="F96" s="23">
        <v>37.94</v>
      </c>
      <c r="G96" s="21"/>
      <c r="H96" s="21"/>
      <c r="I96" s="21"/>
    </row>
    <row r="97" ht="25" customHeight="1" spans="1:9">
      <c r="A97" s="21">
        <v>56</v>
      </c>
      <c r="B97" s="24" t="s">
        <v>150</v>
      </c>
      <c r="C97" s="32" t="s">
        <v>151</v>
      </c>
      <c r="D97" s="21"/>
      <c r="E97" s="24" t="s">
        <v>13</v>
      </c>
      <c r="F97" s="23">
        <f>6.2*3</f>
        <v>18.6</v>
      </c>
      <c r="G97" s="21"/>
      <c r="H97" s="21"/>
      <c r="I97" s="21"/>
    </row>
    <row r="98" ht="25" customHeight="1" spans="1:9">
      <c r="A98" s="21">
        <v>57</v>
      </c>
      <c r="B98" s="24" t="s">
        <v>152</v>
      </c>
      <c r="C98" s="32" t="s">
        <v>101</v>
      </c>
      <c r="D98" s="21"/>
      <c r="E98" s="24" t="s">
        <v>13</v>
      </c>
      <c r="F98" s="23">
        <f>F97*2</f>
        <v>37.2</v>
      </c>
      <c r="G98" s="21"/>
      <c r="H98" s="21"/>
      <c r="I98" s="21"/>
    </row>
    <row r="99" ht="25" customHeight="1" spans="1:9">
      <c r="A99" s="21">
        <v>58</v>
      </c>
      <c r="B99" s="24" t="s">
        <v>153</v>
      </c>
      <c r="C99" s="32" t="s">
        <v>154</v>
      </c>
      <c r="D99" s="21"/>
      <c r="E99" s="24" t="s">
        <v>13</v>
      </c>
      <c r="F99" s="23">
        <f>F98</f>
        <v>37.2</v>
      </c>
      <c r="G99" s="21"/>
      <c r="H99" s="21"/>
      <c r="I99" s="21"/>
    </row>
    <row r="100" ht="25" customHeight="1" spans="1:9">
      <c r="A100" s="21">
        <v>59</v>
      </c>
      <c r="B100" s="24" t="s">
        <v>155</v>
      </c>
      <c r="C100" s="32" t="s">
        <v>156</v>
      </c>
      <c r="D100" s="21"/>
      <c r="E100" s="24" t="s">
        <v>13</v>
      </c>
      <c r="F100" s="23">
        <v>10.68</v>
      </c>
      <c r="G100" s="21"/>
      <c r="H100" s="21"/>
      <c r="I100" s="21"/>
    </row>
    <row r="101" ht="25" customHeight="1" spans="1:9">
      <c r="A101" s="21">
        <v>60</v>
      </c>
      <c r="B101" s="24" t="s">
        <v>157</v>
      </c>
      <c r="C101" s="32" t="s">
        <v>158</v>
      </c>
      <c r="D101" s="21"/>
      <c r="E101" s="24" t="s">
        <v>13</v>
      </c>
      <c r="F101" s="23">
        <f>F97</f>
        <v>18.6</v>
      </c>
      <c r="G101" s="21"/>
      <c r="H101" s="21"/>
      <c r="I101" s="21"/>
    </row>
    <row r="102" ht="25" customHeight="1" spans="1:9">
      <c r="A102" s="21">
        <v>61</v>
      </c>
      <c r="B102" s="24" t="s">
        <v>159</v>
      </c>
      <c r="C102" s="32" t="s">
        <v>160</v>
      </c>
      <c r="D102" s="24" t="s">
        <v>161</v>
      </c>
      <c r="E102" s="24" t="s">
        <v>92</v>
      </c>
      <c r="F102" s="23">
        <v>259</v>
      </c>
      <c r="G102" s="21"/>
      <c r="H102" s="21"/>
      <c r="I102" s="21"/>
    </row>
    <row r="103" ht="25" customHeight="1" spans="1:9">
      <c r="A103" s="21">
        <v>62</v>
      </c>
      <c r="B103" s="24" t="s">
        <v>162</v>
      </c>
      <c r="C103" s="32" t="s">
        <v>163</v>
      </c>
      <c r="D103" s="24" t="s">
        <v>161</v>
      </c>
      <c r="E103" s="24" t="s">
        <v>92</v>
      </c>
      <c r="F103" s="23">
        <v>89.5</v>
      </c>
      <c r="G103" s="21"/>
      <c r="H103" s="21"/>
      <c r="I103" s="21"/>
    </row>
    <row r="104" ht="25" customHeight="1" spans="1:9">
      <c r="A104" s="21">
        <v>63</v>
      </c>
      <c r="B104" s="24" t="s">
        <v>164</v>
      </c>
      <c r="C104" s="32" t="s">
        <v>165</v>
      </c>
      <c r="D104" s="24" t="s">
        <v>166</v>
      </c>
      <c r="E104" s="24" t="s">
        <v>13</v>
      </c>
      <c r="F104" s="23">
        <f>4.3*8.7*2.1</f>
        <v>78.561</v>
      </c>
      <c r="G104" s="21"/>
      <c r="H104" s="21"/>
      <c r="I104" s="21"/>
    </row>
    <row r="105" ht="25" customHeight="1" spans="1:9">
      <c r="A105" s="21">
        <v>64</v>
      </c>
      <c r="B105" s="24" t="s">
        <v>167</v>
      </c>
      <c r="C105" s="32" t="s">
        <v>168</v>
      </c>
      <c r="D105" s="24" t="s">
        <v>166</v>
      </c>
      <c r="E105" s="24" t="s">
        <v>13</v>
      </c>
      <c r="F105" s="23">
        <f>(4.3*8.7+4.3*0.35+8.7*0.35)*2.1</f>
        <v>88.116</v>
      </c>
      <c r="G105" s="21"/>
      <c r="H105" s="21"/>
      <c r="I105" s="21"/>
    </row>
    <row r="106" ht="25" customHeight="1" spans="1:9">
      <c r="A106" s="21">
        <v>65</v>
      </c>
      <c r="B106" s="24" t="s">
        <v>169</v>
      </c>
      <c r="C106" s="32" t="s">
        <v>170</v>
      </c>
      <c r="D106" s="24" t="s">
        <v>166</v>
      </c>
      <c r="E106" s="24" t="s">
        <v>13</v>
      </c>
      <c r="F106" s="23">
        <f>(4.3*8.7+4.3*0.35+8.7*0.35)*1.15*2.1</f>
        <v>101.3334</v>
      </c>
      <c r="G106" s="21"/>
      <c r="H106" s="21"/>
      <c r="I106" s="21"/>
    </row>
    <row r="107" ht="25" customHeight="1" spans="1:9">
      <c r="A107" s="21">
        <v>66</v>
      </c>
      <c r="B107" s="24" t="s">
        <v>171</v>
      </c>
      <c r="C107" s="32" t="s">
        <v>172</v>
      </c>
      <c r="D107" s="24" t="s">
        <v>166</v>
      </c>
      <c r="E107" s="24" t="s">
        <v>92</v>
      </c>
      <c r="F107" s="23">
        <f>(8.7+4.3)*2.15</f>
        <v>27.95</v>
      </c>
      <c r="G107" s="21"/>
      <c r="H107" s="21"/>
      <c r="I107" s="21"/>
    </row>
    <row r="108" ht="76.5" spans="1:9">
      <c r="A108" s="21">
        <v>67</v>
      </c>
      <c r="B108" s="24" t="s">
        <v>173</v>
      </c>
      <c r="C108" s="32" t="s">
        <v>174</v>
      </c>
      <c r="D108" s="24" t="s">
        <v>166</v>
      </c>
      <c r="E108" s="24" t="s">
        <v>92</v>
      </c>
      <c r="F108" s="23">
        <f>(5.04*3.9+3.9*0.2*13)*2.12</f>
        <v>63.16752</v>
      </c>
      <c r="G108" s="21"/>
      <c r="H108" s="21"/>
      <c r="I108" s="21"/>
    </row>
    <row r="109" ht="43.95" customHeight="1" spans="1:9">
      <c r="A109" s="21">
        <v>68</v>
      </c>
      <c r="B109" s="24" t="s">
        <v>175</v>
      </c>
      <c r="C109" s="32" t="s">
        <v>176</v>
      </c>
      <c r="D109" s="24"/>
      <c r="E109" s="24" t="s">
        <v>13</v>
      </c>
      <c r="F109" s="23">
        <f>0.4*6*2</f>
        <v>4.8</v>
      </c>
      <c r="G109" s="21"/>
      <c r="H109" s="21"/>
      <c r="I109" s="21"/>
    </row>
    <row r="110" ht="43.95" customHeight="1" spans="1:9">
      <c r="A110" s="21">
        <v>69</v>
      </c>
      <c r="B110" s="24" t="s">
        <v>177</v>
      </c>
      <c r="C110" s="32" t="s">
        <v>170</v>
      </c>
      <c r="D110" s="24"/>
      <c r="E110" s="24" t="s">
        <v>13</v>
      </c>
      <c r="F110" s="23">
        <f>0.4*6*2</f>
        <v>4.8</v>
      </c>
      <c r="G110" s="21"/>
      <c r="H110" s="21"/>
      <c r="I110" s="21"/>
    </row>
    <row r="111" ht="43.95" customHeight="1" spans="1:9">
      <c r="A111" s="21">
        <v>70</v>
      </c>
      <c r="B111" s="24" t="s">
        <v>171</v>
      </c>
      <c r="C111" s="32" t="s">
        <v>172</v>
      </c>
      <c r="D111" s="24"/>
      <c r="E111" s="24" t="s">
        <v>92</v>
      </c>
      <c r="F111" s="25">
        <f>24*2</f>
        <v>48</v>
      </c>
      <c r="G111" s="21"/>
      <c r="H111" s="21"/>
      <c r="I111" s="21"/>
    </row>
    <row r="112" ht="43.95" customHeight="1" spans="1:9">
      <c r="A112" s="21">
        <v>71</v>
      </c>
      <c r="B112" s="24" t="s">
        <v>178</v>
      </c>
      <c r="C112" s="32" t="s">
        <v>179</v>
      </c>
      <c r="D112" s="24"/>
      <c r="E112" s="24" t="s">
        <v>103</v>
      </c>
      <c r="F112" s="23">
        <v>154</v>
      </c>
      <c r="G112" s="21"/>
      <c r="H112" s="21"/>
      <c r="I112" s="21"/>
    </row>
    <row r="113" ht="43.95" customHeight="1" spans="1:9">
      <c r="A113" s="21">
        <v>72</v>
      </c>
      <c r="B113" s="24" t="s">
        <v>180</v>
      </c>
      <c r="C113" s="32" t="s">
        <v>181</v>
      </c>
      <c r="D113" s="24"/>
      <c r="E113" s="24" t="s">
        <v>103</v>
      </c>
      <c r="F113" s="23">
        <v>154</v>
      </c>
      <c r="G113" s="21"/>
      <c r="H113" s="21"/>
      <c r="I113" s="21"/>
    </row>
    <row r="114" ht="43.95" customHeight="1" spans="1:9">
      <c r="A114" s="21">
        <v>73</v>
      </c>
      <c r="B114" s="24" t="s">
        <v>182</v>
      </c>
      <c r="C114" s="32" t="s">
        <v>183</v>
      </c>
      <c r="D114" s="24"/>
      <c r="E114" s="24" t="s">
        <v>103</v>
      </c>
      <c r="F114" s="23">
        <v>154</v>
      </c>
      <c r="G114" s="21"/>
      <c r="H114" s="21"/>
      <c r="I114" s="21"/>
    </row>
    <row r="115" ht="25" customHeight="1" spans="1:9">
      <c r="A115" s="21">
        <v>74</v>
      </c>
      <c r="B115" s="24" t="s">
        <v>184</v>
      </c>
      <c r="C115" s="32" t="s">
        <v>185</v>
      </c>
      <c r="D115" s="24" t="s">
        <v>166</v>
      </c>
      <c r="E115" s="24" t="s">
        <v>13</v>
      </c>
      <c r="F115" s="23">
        <f t="shared" ref="F115:F118" si="1">(6*4*2+4*0.2*24*2)*2</f>
        <v>172.8</v>
      </c>
      <c r="G115" s="21"/>
      <c r="H115" s="21"/>
      <c r="I115" s="21"/>
    </row>
    <row r="116" ht="25" customHeight="1" spans="1:9">
      <c r="A116" s="21">
        <v>75</v>
      </c>
      <c r="B116" s="24" t="s">
        <v>186</v>
      </c>
      <c r="C116" s="32" t="s">
        <v>187</v>
      </c>
      <c r="D116" s="24" t="s">
        <v>166</v>
      </c>
      <c r="E116" s="24" t="s">
        <v>92</v>
      </c>
      <c r="F116" s="23">
        <f>15.6</f>
        <v>15.6</v>
      </c>
      <c r="G116" s="21"/>
      <c r="H116" s="21"/>
      <c r="I116" s="21"/>
    </row>
    <row r="117" ht="25" customHeight="1" spans="1:9">
      <c r="A117" s="21">
        <v>76</v>
      </c>
      <c r="B117" s="24" t="s">
        <v>188</v>
      </c>
      <c r="C117" s="32" t="s">
        <v>189</v>
      </c>
      <c r="D117" s="24" t="s">
        <v>190</v>
      </c>
      <c r="E117" s="24" t="s">
        <v>13</v>
      </c>
      <c r="F117" s="23">
        <f t="shared" si="1"/>
        <v>172.8</v>
      </c>
      <c r="G117" s="21"/>
      <c r="H117" s="21"/>
      <c r="I117" s="21"/>
    </row>
    <row r="118" ht="25" customHeight="1" spans="1:9">
      <c r="A118" s="21">
        <v>77</v>
      </c>
      <c r="B118" s="24" t="s">
        <v>191</v>
      </c>
      <c r="C118" s="32" t="s">
        <v>192</v>
      </c>
      <c r="D118" s="24" t="s">
        <v>193</v>
      </c>
      <c r="E118" s="24" t="s">
        <v>13</v>
      </c>
      <c r="F118" s="23">
        <f t="shared" si="1"/>
        <v>172.8</v>
      </c>
      <c r="G118" s="21"/>
      <c r="H118" s="21"/>
      <c r="I118" s="21"/>
    </row>
    <row r="119" ht="25" customHeight="1" spans="1:9">
      <c r="A119" s="21">
        <v>78</v>
      </c>
      <c r="B119" s="24" t="s">
        <v>194</v>
      </c>
      <c r="C119" s="32" t="s">
        <v>195</v>
      </c>
      <c r="D119" s="24" t="s">
        <v>166</v>
      </c>
      <c r="E119" s="24" t="s">
        <v>13</v>
      </c>
      <c r="F119" s="23">
        <f>15.6*1.2</f>
        <v>18.72</v>
      </c>
      <c r="G119" s="21"/>
      <c r="H119" s="21"/>
      <c r="I119" s="21"/>
    </row>
    <row r="120" ht="25" customHeight="1" spans="1:9">
      <c r="A120" s="21">
        <v>79</v>
      </c>
      <c r="B120" s="24" t="s">
        <v>196</v>
      </c>
      <c r="C120" s="32" t="s">
        <v>197</v>
      </c>
      <c r="D120" s="24" t="s">
        <v>193</v>
      </c>
      <c r="E120" s="24" t="s">
        <v>92</v>
      </c>
      <c r="F120" s="23">
        <f>3.9*4</f>
        <v>15.6</v>
      </c>
      <c r="G120" s="21"/>
      <c r="H120" s="21"/>
      <c r="I120" s="21"/>
    </row>
    <row r="121" ht="25" customHeight="1" spans="1:9">
      <c r="A121" s="21">
        <v>80</v>
      </c>
      <c r="B121" s="24" t="s">
        <v>198</v>
      </c>
      <c r="C121" s="32" t="s">
        <v>199</v>
      </c>
      <c r="D121" s="24" t="s">
        <v>193</v>
      </c>
      <c r="E121" s="24" t="s">
        <v>200</v>
      </c>
      <c r="F121" s="23">
        <v>2</v>
      </c>
      <c r="G121" s="21"/>
      <c r="H121" s="21"/>
      <c r="I121" s="21"/>
    </row>
    <row r="122" ht="25" customHeight="1" spans="1:9">
      <c r="A122" s="21">
        <v>81</v>
      </c>
      <c r="B122" s="24" t="s">
        <v>198</v>
      </c>
      <c r="C122" s="32" t="s">
        <v>201</v>
      </c>
      <c r="D122" s="24" t="s">
        <v>193</v>
      </c>
      <c r="E122" s="24" t="s">
        <v>200</v>
      </c>
      <c r="F122" s="23">
        <v>4</v>
      </c>
      <c r="G122" s="21"/>
      <c r="H122" s="21"/>
      <c r="I122" s="21"/>
    </row>
    <row r="123" ht="25" customHeight="1" spans="1:9">
      <c r="A123" s="21">
        <v>82</v>
      </c>
      <c r="B123" s="24" t="s">
        <v>202</v>
      </c>
      <c r="C123" s="32" t="s">
        <v>203</v>
      </c>
      <c r="D123" s="24" t="s">
        <v>193</v>
      </c>
      <c r="E123" s="24" t="s">
        <v>13</v>
      </c>
      <c r="F123" s="23">
        <f>7.9*2</f>
        <v>15.8</v>
      </c>
      <c r="G123" s="21"/>
      <c r="H123" s="21"/>
      <c r="I123" s="21"/>
    </row>
    <row r="124" ht="25" customHeight="1" spans="1:9">
      <c r="A124" s="21">
        <v>83</v>
      </c>
      <c r="B124" s="24" t="s">
        <v>204</v>
      </c>
      <c r="C124" s="32" t="s">
        <v>205</v>
      </c>
      <c r="D124" s="24" t="s">
        <v>193</v>
      </c>
      <c r="E124" s="24" t="s">
        <v>60</v>
      </c>
      <c r="F124" s="23">
        <f>6*2</f>
        <v>12</v>
      </c>
      <c r="G124" s="21"/>
      <c r="H124" s="21"/>
      <c r="I124" s="21"/>
    </row>
    <row r="125" ht="25" customHeight="1" spans="1:9">
      <c r="A125" s="21">
        <v>84</v>
      </c>
      <c r="B125" s="24" t="s">
        <v>206</v>
      </c>
      <c r="C125" s="32" t="s">
        <v>207</v>
      </c>
      <c r="D125" s="21" t="s">
        <v>166</v>
      </c>
      <c r="E125" s="24" t="s">
        <v>92</v>
      </c>
      <c r="F125" s="23">
        <v>24.488</v>
      </c>
      <c r="G125" s="21"/>
      <c r="H125" s="21"/>
      <c r="I125" s="21"/>
    </row>
    <row r="126" ht="25" customHeight="1" spans="1:9">
      <c r="A126" s="21">
        <v>85</v>
      </c>
      <c r="B126" s="24" t="s">
        <v>208</v>
      </c>
      <c r="C126" s="32" t="s">
        <v>209</v>
      </c>
      <c r="D126" s="21" t="s">
        <v>166</v>
      </c>
      <c r="E126" s="24" t="s">
        <v>13</v>
      </c>
      <c r="F126" s="23">
        <v>24.488</v>
      </c>
      <c r="G126" s="21"/>
      <c r="H126" s="21"/>
      <c r="I126" s="21"/>
    </row>
    <row r="127" ht="25" customHeight="1" spans="1:9">
      <c r="A127" s="21">
        <v>86</v>
      </c>
      <c r="B127" s="24" t="s">
        <v>210</v>
      </c>
      <c r="C127" s="32" t="s">
        <v>211</v>
      </c>
      <c r="D127" s="24" t="s">
        <v>193</v>
      </c>
      <c r="E127" s="24" t="s">
        <v>13</v>
      </c>
      <c r="F127" s="23">
        <v>24.488</v>
      </c>
      <c r="G127" s="21"/>
      <c r="H127" s="21"/>
      <c r="I127" s="21"/>
    </row>
    <row r="128" ht="25" customHeight="1" spans="1:9">
      <c r="A128" s="21">
        <v>87</v>
      </c>
      <c r="B128" s="24" t="s">
        <v>212</v>
      </c>
      <c r="C128" s="32"/>
      <c r="D128" s="24" t="s">
        <v>193</v>
      </c>
      <c r="E128" s="24" t="s">
        <v>213</v>
      </c>
      <c r="F128" s="23">
        <v>3.2</v>
      </c>
      <c r="G128" s="21"/>
      <c r="H128" s="21"/>
      <c r="I128" s="21"/>
    </row>
    <row r="129" ht="25" customHeight="1" spans="1:9">
      <c r="A129" s="21">
        <v>88</v>
      </c>
      <c r="B129" s="24" t="s">
        <v>214</v>
      </c>
      <c r="C129" s="32" t="s">
        <v>215</v>
      </c>
      <c r="D129" s="21" t="s">
        <v>166</v>
      </c>
      <c r="E129" s="24" t="s">
        <v>13</v>
      </c>
      <c r="F129" s="23">
        <f t="shared" ref="F129:F135" si="2">0.8*6.5</f>
        <v>5.2</v>
      </c>
      <c r="G129" s="21"/>
      <c r="H129" s="21"/>
      <c r="I129" s="21"/>
    </row>
    <row r="130" ht="25" customHeight="1" spans="1:9">
      <c r="A130" s="21">
        <v>89</v>
      </c>
      <c r="B130" s="24" t="s">
        <v>216</v>
      </c>
      <c r="C130" s="33" t="s">
        <v>217</v>
      </c>
      <c r="D130" s="21" t="s">
        <v>166</v>
      </c>
      <c r="E130" s="21" t="s">
        <v>103</v>
      </c>
      <c r="F130" s="23">
        <f t="shared" si="2"/>
        <v>5.2</v>
      </c>
      <c r="G130" s="21"/>
      <c r="H130" s="21"/>
      <c r="I130" s="21"/>
    </row>
    <row r="131" ht="25" customHeight="1" spans="1:9">
      <c r="A131" s="21">
        <v>90</v>
      </c>
      <c r="B131" s="24" t="s">
        <v>218</v>
      </c>
      <c r="C131" s="33" t="s">
        <v>219</v>
      </c>
      <c r="D131" s="21" t="s">
        <v>166</v>
      </c>
      <c r="E131" s="21" t="s">
        <v>103</v>
      </c>
      <c r="F131" s="23">
        <f t="shared" si="2"/>
        <v>5.2</v>
      </c>
      <c r="G131" s="21"/>
      <c r="H131" s="21"/>
      <c r="I131" s="21"/>
    </row>
    <row r="132" ht="25" customHeight="1" spans="1:9">
      <c r="A132" s="21">
        <v>91</v>
      </c>
      <c r="B132" s="24" t="s">
        <v>220</v>
      </c>
      <c r="C132" s="33" t="s">
        <v>221</v>
      </c>
      <c r="D132" s="21" t="s">
        <v>222</v>
      </c>
      <c r="E132" s="21" t="s">
        <v>103</v>
      </c>
      <c r="F132" s="23">
        <f t="shared" si="2"/>
        <v>5.2</v>
      </c>
      <c r="G132" s="21"/>
      <c r="H132" s="21"/>
      <c r="I132" s="21"/>
    </row>
    <row r="133" ht="25" customHeight="1" spans="1:9">
      <c r="A133" s="21">
        <v>92</v>
      </c>
      <c r="B133" s="24" t="s">
        <v>223</v>
      </c>
      <c r="C133" s="33" t="s">
        <v>224</v>
      </c>
      <c r="D133" s="21" t="s">
        <v>225</v>
      </c>
      <c r="E133" s="21" t="s">
        <v>103</v>
      </c>
      <c r="F133" s="23">
        <f t="shared" si="2"/>
        <v>5.2</v>
      </c>
      <c r="G133" s="21"/>
      <c r="H133" s="21"/>
      <c r="I133" s="21"/>
    </row>
    <row r="134" ht="25" customHeight="1" spans="1:9">
      <c r="A134" s="21">
        <v>93</v>
      </c>
      <c r="B134" s="24" t="s">
        <v>226</v>
      </c>
      <c r="C134" s="33" t="s">
        <v>224</v>
      </c>
      <c r="D134" s="21" t="s">
        <v>225</v>
      </c>
      <c r="E134" s="21" t="s">
        <v>103</v>
      </c>
      <c r="F134" s="23">
        <f t="shared" si="2"/>
        <v>5.2</v>
      </c>
      <c r="G134" s="21"/>
      <c r="H134" s="21"/>
      <c r="I134" s="21"/>
    </row>
    <row r="135" ht="25" customHeight="1" spans="1:9">
      <c r="A135" s="21">
        <v>94</v>
      </c>
      <c r="B135" s="24" t="s">
        <v>227</v>
      </c>
      <c r="C135" s="33" t="s">
        <v>224</v>
      </c>
      <c r="D135" s="21" t="s">
        <v>225</v>
      </c>
      <c r="E135" s="21" t="s">
        <v>103</v>
      </c>
      <c r="F135" s="23">
        <f t="shared" si="2"/>
        <v>5.2</v>
      </c>
      <c r="G135" s="21"/>
      <c r="H135" s="21"/>
      <c r="I135" s="21"/>
    </row>
    <row r="136" ht="25" customHeight="1" spans="1:9">
      <c r="A136" s="21">
        <v>95</v>
      </c>
      <c r="B136" s="24" t="s">
        <v>228</v>
      </c>
      <c r="C136" s="32" t="s">
        <v>229</v>
      </c>
      <c r="D136" s="24" t="s">
        <v>142</v>
      </c>
      <c r="E136" s="24" t="s">
        <v>103</v>
      </c>
      <c r="F136" s="23">
        <f>1.4*0.88*0.3</f>
        <v>0.3696</v>
      </c>
      <c r="G136" s="21"/>
      <c r="H136" s="21"/>
      <c r="I136" s="21"/>
    </row>
    <row r="137" ht="25" customHeight="1" spans="1:9">
      <c r="A137" s="21">
        <v>96</v>
      </c>
      <c r="B137" s="24" t="s">
        <v>230</v>
      </c>
      <c r="C137" s="32" t="s">
        <v>231</v>
      </c>
      <c r="D137" s="24" t="s">
        <v>193</v>
      </c>
      <c r="E137" s="24" t="s">
        <v>200</v>
      </c>
      <c r="F137" s="23">
        <v>1</v>
      </c>
      <c r="G137" s="21"/>
      <c r="H137" s="21"/>
      <c r="I137" s="21"/>
    </row>
    <row r="138" ht="25" customHeight="1" spans="1:9">
      <c r="A138" s="21">
        <v>97</v>
      </c>
      <c r="B138" s="24" t="s">
        <v>232</v>
      </c>
      <c r="C138" s="32" t="s">
        <v>179</v>
      </c>
      <c r="D138" s="24" t="s">
        <v>166</v>
      </c>
      <c r="E138" s="24" t="s">
        <v>103</v>
      </c>
      <c r="F138" s="23">
        <f>4.6*6.5</f>
        <v>29.9</v>
      </c>
      <c r="G138" s="21"/>
      <c r="H138" s="21"/>
      <c r="I138" s="21"/>
    </row>
    <row r="139" ht="25" customHeight="1" spans="1:9">
      <c r="A139" s="21">
        <v>98</v>
      </c>
      <c r="B139" s="24" t="s">
        <v>233</v>
      </c>
      <c r="C139" s="32" t="s">
        <v>211</v>
      </c>
      <c r="D139" s="24" t="s">
        <v>193</v>
      </c>
      <c r="E139" s="24" t="s">
        <v>103</v>
      </c>
      <c r="F139" s="23">
        <f>4.6*6.5</f>
        <v>29.9</v>
      </c>
      <c r="G139" s="21"/>
      <c r="H139" s="21"/>
      <c r="I139" s="21"/>
    </row>
    <row r="140" ht="25" customHeight="1" spans="1:9">
      <c r="A140" s="21">
        <v>99</v>
      </c>
      <c r="B140" s="24" t="s">
        <v>234</v>
      </c>
      <c r="C140" s="32" t="s">
        <v>235</v>
      </c>
      <c r="D140" s="24" t="s">
        <v>236</v>
      </c>
      <c r="E140" s="24" t="s">
        <v>103</v>
      </c>
      <c r="F140" s="23">
        <f>4.6*1.1</f>
        <v>5.06</v>
      </c>
      <c r="G140" s="21"/>
      <c r="H140" s="21"/>
      <c r="I140" s="21"/>
    </row>
    <row r="141" ht="25" customHeight="1" spans="1:9">
      <c r="A141" s="21">
        <v>100</v>
      </c>
      <c r="B141" s="24" t="s">
        <v>237</v>
      </c>
      <c r="C141" s="32" t="s">
        <v>238</v>
      </c>
      <c r="D141" s="21"/>
      <c r="E141" s="24" t="s">
        <v>103</v>
      </c>
      <c r="F141" s="23">
        <f t="shared" ref="F141:F147" si="3">6.1*6.5</f>
        <v>39.65</v>
      </c>
      <c r="G141" s="21"/>
      <c r="H141" s="21"/>
      <c r="I141" s="21"/>
    </row>
    <row r="142" ht="25" customHeight="1" spans="1:9">
      <c r="A142" s="21">
        <v>101</v>
      </c>
      <c r="B142" s="24" t="s">
        <v>239</v>
      </c>
      <c r="C142" s="33" t="s">
        <v>217</v>
      </c>
      <c r="D142" s="21" t="s">
        <v>166</v>
      </c>
      <c r="E142" s="21" t="s">
        <v>103</v>
      </c>
      <c r="F142" s="23">
        <f t="shared" si="3"/>
        <v>39.65</v>
      </c>
      <c r="G142" s="21"/>
      <c r="H142" s="21"/>
      <c r="I142" s="21"/>
    </row>
    <row r="143" ht="25" customHeight="1" spans="1:9">
      <c r="A143" s="21">
        <v>102</v>
      </c>
      <c r="B143" s="24" t="s">
        <v>240</v>
      </c>
      <c r="C143" s="33" t="s">
        <v>219</v>
      </c>
      <c r="D143" s="21" t="s">
        <v>166</v>
      </c>
      <c r="E143" s="21" t="s">
        <v>103</v>
      </c>
      <c r="F143" s="23">
        <f t="shared" si="3"/>
        <v>39.65</v>
      </c>
      <c r="G143" s="21"/>
      <c r="H143" s="21"/>
      <c r="I143" s="21"/>
    </row>
    <row r="144" ht="25" customHeight="1" spans="1:9">
      <c r="A144" s="21">
        <v>103</v>
      </c>
      <c r="B144" s="24" t="s">
        <v>241</v>
      </c>
      <c r="C144" s="33" t="s">
        <v>221</v>
      </c>
      <c r="D144" s="21" t="s">
        <v>222</v>
      </c>
      <c r="E144" s="21" t="s">
        <v>103</v>
      </c>
      <c r="F144" s="23">
        <f t="shared" si="3"/>
        <v>39.65</v>
      </c>
      <c r="G144" s="21"/>
      <c r="H144" s="21"/>
      <c r="I144" s="21"/>
    </row>
    <row r="145" ht="25" customHeight="1" spans="1:9">
      <c r="A145" s="21">
        <v>104</v>
      </c>
      <c r="B145" s="24" t="s">
        <v>242</v>
      </c>
      <c r="C145" s="33" t="s">
        <v>224</v>
      </c>
      <c r="D145" s="21" t="s">
        <v>225</v>
      </c>
      <c r="E145" s="21" t="s">
        <v>103</v>
      </c>
      <c r="F145" s="23">
        <f t="shared" si="3"/>
        <v>39.65</v>
      </c>
      <c r="G145" s="21"/>
      <c r="H145" s="21"/>
      <c r="I145" s="21"/>
    </row>
    <row r="146" ht="25" customHeight="1" spans="1:9">
      <c r="A146" s="21">
        <v>105</v>
      </c>
      <c r="B146" s="24" t="s">
        <v>243</v>
      </c>
      <c r="C146" s="33" t="s">
        <v>224</v>
      </c>
      <c r="D146" s="21" t="s">
        <v>225</v>
      </c>
      <c r="E146" s="21" t="s">
        <v>103</v>
      </c>
      <c r="F146" s="23">
        <f t="shared" si="3"/>
        <v>39.65</v>
      </c>
      <c r="G146" s="21"/>
      <c r="H146" s="21"/>
      <c r="I146" s="21"/>
    </row>
    <row r="147" ht="25" customHeight="1" spans="1:9">
      <c r="A147" s="21">
        <v>106</v>
      </c>
      <c r="B147" s="24" t="s">
        <v>244</v>
      </c>
      <c r="C147" s="33" t="s">
        <v>224</v>
      </c>
      <c r="D147" s="21" t="s">
        <v>225</v>
      </c>
      <c r="E147" s="21" t="s">
        <v>103</v>
      </c>
      <c r="F147" s="23">
        <f t="shared" si="3"/>
        <v>39.65</v>
      </c>
      <c r="G147" s="21"/>
      <c r="H147" s="21"/>
      <c r="I147" s="21"/>
    </row>
    <row r="148" ht="25" customHeight="1" spans="1:9">
      <c r="A148" s="21">
        <v>107</v>
      </c>
      <c r="B148" s="24" t="s">
        <v>245</v>
      </c>
      <c r="C148" s="32" t="s">
        <v>246</v>
      </c>
      <c r="D148" s="21"/>
      <c r="E148" s="21" t="s">
        <v>103</v>
      </c>
      <c r="F148" s="23">
        <f t="shared" ref="F148:F155" si="4">2.74*6.5*4</f>
        <v>71.24</v>
      </c>
      <c r="G148" s="21"/>
      <c r="H148" s="21"/>
      <c r="I148" s="21"/>
    </row>
    <row r="149" ht="25" customHeight="1" spans="1:9">
      <c r="A149" s="21">
        <v>108</v>
      </c>
      <c r="B149" s="24" t="s">
        <v>247</v>
      </c>
      <c r="C149" s="32" t="s">
        <v>248</v>
      </c>
      <c r="D149" s="24" t="s">
        <v>249</v>
      </c>
      <c r="E149" s="21" t="s">
        <v>103</v>
      </c>
      <c r="F149" s="23">
        <f>F148*0.5</f>
        <v>35.62</v>
      </c>
      <c r="G149" s="21"/>
      <c r="H149" s="21"/>
      <c r="I149" s="21"/>
    </row>
    <row r="150" ht="25" customHeight="1" spans="1:9">
      <c r="A150" s="21">
        <v>109</v>
      </c>
      <c r="B150" s="24" t="s">
        <v>250</v>
      </c>
      <c r="C150" s="33" t="s">
        <v>217</v>
      </c>
      <c r="D150" s="21" t="s">
        <v>166</v>
      </c>
      <c r="E150" s="21" t="s">
        <v>103</v>
      </c>
      <c r="F150" s="23">
        <f t="shared" si="4"/>
        <v>71.24</v>
      </c>
      <c r="G150" s="21"/>
      <c r="H150" s="21"/>
      <c r="I150" s="21"/>
    </row>
    <row r="151" ht="25" customHeight="1" spans="1:9">
      <c r="A151" s="21">
        <v>110</v>
      </c>
      <c r="B151" s="24" t="s">
        <v>251</v>
      </c>
      <c r="C151" s="33" t="s">
        <v>219</v>
      </c>
      <c r="D151" s="21" t="s">
        <v>166</v>
      </c>
      <c r="E151" s="21" t="s">
        <v>103</v>
      </c>
      <c r="F151" s="23">
        <f t="shared" si="4"/>
        <v>71.24</v>
      </c>
      <c r="G151" s="21"/>
      <c r="H151" s="21"/>
      <c r="I151" s="21"/>
    </row>
    <row r="152" ht="25" customHeight="1" spans="1:9">
      <c r="A152" s="21">
        <v>111</v>
      </c>
      <c r="B152" s="24" t="s">
        <v>252</v>
      </c>
      <c r="C152" s="33" t="s">
        <v>221</v>
      </c>
      <c r="D152" s="21" t="s">
        <v>222</v>
      </c>
      <c r="E152" s="21" t="s">
        <v>103</v>
      </c>
      <c r="F152" s="23">
        <f t="shared" si="4"/>
        <v>71.24</v>
      </c>
      <c r="G152" s="21"/>
      <c r="H152" s="21"/>
      <c r="I152" s="21"/>
    </row>
    <row r="153" ht="25" customHeight="1" spans="1:9">
      <c r="A153" s="21">
        <v>112</v>
      </c>
      <c r="B153" s="24" t="s">
        <v>253</v>
      </c>
      <c r="C153" s="33" t="s">
        <v>224</v>
      </c>
      <c r="D153" s="21" t="s">
        <v>225</v>
      </c>
      <c r="E153" s="21" t="s">
        <v>103</v>
      </c>
      <c r="F153" s="23">
        <f t="shared" si="4"/>
        <v>71.24</v>
      </c>
      <c r="G153" s="21"/>
      <c r="H153" s="21"/>
      <c r="I153" s="21"/>
    </row>
    <row r="154" ht="25" customHeight="1" spans="1:9">
      <c r="A154" s="21">
        <v>113</v>
      </c>
      <c r="B154" s="24" t="s">
        <v>254</v>
      </c>
      <c r="C154" s="33" t="s">
        <v>224</v>
      </c>
      <c r="D154" s="21" t="s">
        <v>225</v>
      </c>
      <c r="E154" s="21" t="s">
        <v>103</v>
      </c>
      <c r="F154" s="23">
        <f t="shared" si="4"/>
        <v>71.24</v>
      </c>
      <c r="G154" s="21"/>
      <c r="H154" s="21"/>
      <c r="I154" s="21"/>
    </row>
    <row r="155" ht="25" customHeight="1" spans="1:9">
      <c r="A155" s="21">
        <v>114</v>
      </c>
      <c r="B155" s="24" t="s">
        <v>255</v>
      </c>
      <c r="C155" s="33" t="s">
        <v>224</v>
      </c>
      <c r="D155" s="21" t="s">
        <v>225</v>
      </c>
      <c r="E155" s="21" t="s">
        <v>103</v>
      </c>
      <c r="F155" s="23">
        <f t="shared" si="4"/>
        <v>71.24</v>
      </c>
      <c r="G155" s="21"/>
      <c r="H155" s="21"/>
      <c r="I155" s="21"/>
    </row>
    <row r="156" ht="25" customHeight="1" spans="1:9">
      <c r="A156" s="21">
        <v>115</v>
      </c>
      <c r="B156" s="24" t="s">
        <v>256</v>
      </c>
      <c r="C156" s="32" t="s">
        <v>209</v>
      </c>
      <c r="D156" s="21"/>
      <c r="E156" s="21" t="s">
        <v>103</v>
      </c>
      <c r="F156" s="23">
        <f>3.66+3.8*2</f>
        <v>11.26</v>
      </c>
      <c r="G156" s="21"/>
      <c r="H156" s="21"/>
      <c r="I156" s="21"/>
    </row>
    <row r="157" ht="25" customHeight="1" spans="1:9">
      <c r="A157" s="21">
        <v>116</v>
      </c>
      <c r="B157" s="24" t="s">
        <v>257</v>
      </c>
      <c r="C157" s="32" t="s">
        <v>258</v>
      </c>
      <c r="D157" s="21"/>
      <c r="E157" s="24" t="s">
        <v>92</v>
      </c>
      <c r="F157" s="23">
        <f>3.66+3.8*2</f>
        <v>11.26</v>
      </c>
      <c r="G157" s="21"/>
      <c r="H157" s="21"/>
      <c r="I157" s="21"/>
    </row>
    <row r="158" s="2" customFormat="1" ht="25" customHeight="1" spans="1:9">
      <c r="A158" s="21">
        <v>117</v>
      </c>
      <c r="B158" s="24" t="s">
        <v>259</v>
      </c>
      <c r="C158" s="32" t="s">
        <v>98</v>
      </c>
      <c r="D158" s="24" t="s">
        <v>99</v>
      </c>
      <c r="E158" s="24" t="s">
        <v>103</v>
      </c>
      <c r="F158" s="23">
        <v>540.117</v>
      </c>
      <c r="G158" s="21"/>
      <c r="H158" s="21"/>
      <c r="I158" s="40"/>
    </row>
    <row r="159" ht="25" customHeight="1" spans="1:9">
      <c r="A159" s="21">
        <v>118</v>
      </c>
      <c r="B159" s="24" t="s">
        <v>260</v>
      </c>
      <c r="C159" s="32" t="s">
        <v>101</v>
      </c>
      <c r="D159" s="37" t="s">
        <v>102</v>
      </c>
      <c r="E159" s="37" t="s">
        <v>103</v>
      </c>
      <c r="F159" s="23">
        <v>540.117</v>
      </c>
      <c r="G159" s="21"/>
      <c r="H159" s="21"/>
      <c r="I159" s="40"/>
    </row>
    <row r="160" ht="25" customHeight="1" spans="1:9">
      <c r="A160" s="21">
        <v>119</v>
      </c>
      <c r="B160" s="37" t="s">
        <v>261</v>
      </c>
      <c r="C160" s="37" t="s">
        <v>105</v>
      </c>
      <c r="D160" s="37" t="s">
        <v>102</v>
      </c>
      <c r="E160" s="37" t="s">
        <v>103</v>
      </c>
      <c r="F160" s="42">
        <v>540.117</v>
      </c>
      <c r="G160" s="38"/>
      <c r="H160" s="39"/>
      <c r="I160" s="41"/>
    </row>
    <row r="161" ht="25" customHeight="1" spans="1:9">
      <c r="A161" s="21">
        <v>120</v>
      </c>
      <c r="B161" s="37" t="s">
        <v>262</v>
      </c>
      <c r="C161" s="37" t="s">
        <v>105</v>
      </c>
      <c r="D161" s="37" t="s">
        <v>102</v>
      </c>
      <c r="E161" s="37" t="s">
        <v>103</v>
      </c>
      <c r="F161" s="42">
        <v>540.117</v>
      </c>
      <c r="G161" s="38"/>
      <c r="H161" s="39"/>
      <c r="I161" s="41"/>
    </row>
    <row r="162" ht="25" customHeight="1" spans="1:9">
      <c r="A162" s="21">
        <v>121</v>
      </c>
      <c r="B162" s="37" t="s">
        <v>263</v>
      </c>
      <c r="C162" s="37" t="s">
        <v>105</v>
      </c>
      <c r="D162" s="37" t="s">
        <v>102</v>
      </c>
      <c r="E162" s="37" t="s">
        <v>103</v>
      </c>
      <c r="F162" s="42">
        <v>540.117</v>
      </c>
      <c r="G162" s="38"/>
      <c r="H162" s="39"/>
      <c r="I162" s="41"/>
    </row>
    <row r="163" ht="25" customHeight="1" spans="1:9">
      <c r="A163" s="21">
        <v>122</v>
      </c>
      <c r="B163" s="37" t="s">
        <v>264</v>
      </c>
      <c r="C163" s="37" t="s">
        <v>105</v>
      </c>
      <c r="D163" s="37" t="s">
        <v>102</v>
      </c>
      <c r="E163" s="37" t="s">
        <v>103</v>
      </c>
      <c r="F163" s="42">
        <v>540.117</v>
      </c>
      <c r="G163" s="38"/>
      <c r="H163" s="39"/>
      <c r="I163" s="41"/>
    </row>
    <row r="164" ht="25" customHeight="1" spans="1:9">
      <c r="A164" s="21">
        <v>129</v>
      </c>
      <c r="B164" s="24" t="s">
        <v>265</v>
      </c>
      <c r="C164" s="32" t="s">
        <v>266</v>
      </c>
      <c r="D164" s="21"/>
      <c r="E164" s="24" t="s">
        <v>13</v>
      </c>
      <c r="F164" s="23">
        <f>155.46+139.94</f>
        <v>295.4</v>
      </c>
      <c r="G164" s="21"/>
      <c r="H164" s="21"/>
      <c r="I164" s="21"/>
    </row>
    <row r="165" ht="25" customHeight="1" spans="1:9">
      <c r="A165" s="21">
        <v>130</v>
      </c>
      <c r="B165" s="24" t="s">
        <v>267</v>
      </c>
      <c r="C165" s="32" t="s">
        <v>266</v>
      </c>
      <c r="D165" s="21"/>
      <c r="E165" s="24" t="s">
        <v>13</v>
      </c>
      <c r="F165" s="23">
        <v>23.42</v>
      </c>
      <c r="G165" s="21"/>
      <c r="H165" s="21"/>
      <c r="I165" s="21"/>
    </row>
    <row r="166" ht="25" customHeight="1" spans="1:9">
      <c r="A166" s="21">
        <v>131</v>
      </c>
      <c r="B166" s="24" t="s">
        <v>268</v>
      </c>
      <c r="C166" s="32" t="s">
        <v>266</v>
      </c>
      <c r="D166" s="21"/>
      <c r="E166" s="21" t="s">
        <v>13</v>
      </c>
      <c r="F166" s="23">
        <f>55.354+49.96+8.5</f>
        <v>113.814</v>
      </c>
      <c r="G166" s="21"/>
      <c r="H166" s="21"/>
      <c r="I166" s="21"/>
    </row>
    <row r="167" ht="25" customHeight="1" spans="1:9">
      <c r="A167" s="21">
        <v>132</v>
      </c>
      <c r="B167" s="24" t="s">
        <v>269</v>
      </c>
      <c r="C167" s="32" t="s">
        <v>266</v>
      </c>
      <c r="D167" s="21"/>
      <c r="E167" s="21" t="s">
        <v>13</v>
      </c>
      <c r="F167" s="23">
        <v>44.8128</v>
      </c>
      <c r="G167" s="21"/>
      <c r="H167" s="21"/>
      <c r="I167" s="21"/>
    </row>
    <row r="168" ht="25" customHeight="1" spans="1:9">
      <c r="A168" s="21">
        <v>133</v>
      </c>
      <c r="B168" s="24" t="s">
        <v>270</v>
      </c>
      <c r="C168" s="32" t="s">
        <v>266</v>
      </c>
      <c r="D168" s="24" t="s">
        <v>271</v>
      </c>
      <c r="E168" s="24" t="s">
        <v>55</v>
      </c>
      <c r="F168" s="6">
        <v>22.2</v>
      </c>
      <c r="G168" s="21"/>
      <c r="H168" s="21"/>
      <c r="I168" s="21"/>
    </row>
    <row r="169" ht="25" customHeight="1" spans="1:9">
      <c r="A169" s="21">
        <v>134</v>
      </c>
      <c r="B169" s="24" t="s">
        <v>272</v>
      </c>
      <c r="C169" s="32" t="s">
        <v>266</v>
      </c>
      <c r="D169" s="21"/>
      <c r="E169" s="21" t="s">
        <v>13</v>
      </c>
      <c r="F169" s="23">
        <v>16.59</v>
      </c>
      <c r="G169" s="21"/>
      <c r="H169" s="21"/>
      <c r="I169" s="21"/>
    </row>
    <row r="170" ht="25" customHeight="1" spans="1:9">
      <c r="A170" s="21">
        <v>135</v>
      </c>
      <c r="B170" s="24" t="s">
        <v>273</v>
      </c>
      <c r="C170" s="32" t="s">
        <v>274</v>
      </c>
      <c r="D170" s="21"/>
      <c r="E170" s="24" t="s">
        <v>27</v>
      </c>
      <c r="F170" s="23">
        <v>64.07</v>
      </c>
      <c r="G170" s="21"/>
      <c r="H170" s="21"/>
      <c r="I170" s="21"/>
    </row>
    <row r="171" ht="25" customHeight="1" spans="1:9">
      <c r="A171" s="21">
        <v>136</v>
      </c>
      <c r="B171" s="24" t="s">
        <v>275</v>
      </c>
      <c r="C171" s="32" t="s">
        <v>276</v>
      </c>
      <c r="D171" s="21"/>
      <c r="E171" s="21" t="s">
        <v>13</v>
      </c>
      <c r="F171" s="23">
        <v>16.59</v>
      </c>
      <c r="G171" s="21"/>
      <c r="H171" s="21"/>
      <c r="I171" s="21"/>
    </row>
    <row r="172" ht="25" customHeight="1" spans="1:9">
      <c r="A172" s="21">
        <v>137</v>
      </c>
      <c r="B172" s="24" t="s">
        <v>277</v>
      </c>
      <c r="C172" s="32" t="s">
        <v>101</v>
      </c>
      <c r="D172" s="21"/>
      <c r="E172" s="21" t="s">
        <v>13</v>
      </c>
      <c r="F172" s="23">
        <f t="shared" ref="F172:F174" si="5">F164+F165+F166+F167+20</f>
        <v>497.4468</v>
      </c>
      <c r="G172" s="21"/>
      <c r="H172" s="21"/>
      <c r="I172" s="21"/>
    </row>
    <row r="173" ht="25" customHeight="1" spans="1:9">
      <c r="A173" s="21">
        <v>138</v>
      </c>
      <c r="B173" s="24" t="s">
        <v>278</v>
      </c>
      <c r="C173" s="32" t="s">
        <v>279</v>
      </c>
      <c r="D173" s="21"/>
      <c r="E173" s="21" t="s">
        <v>13</v>
      </c>
      <c r="F173" s="23">
        <v>497.4468</v>
      </c>
      <c r="G173" s="21"/>
      <c r="H173" s="21"/>
      <c r="I173" s="21"/>
    </row>
    <row r="174" ht="25" customHeight="1" spans="1:9">
      <c r="A174" s="21">
        <v>139</v>
      </c>
      <c r="B174" s="24" t="s">
        <v>280</v>
      </c>
      <c r="C174" s="32" t="s">
        <v>281</v>
      </c>
      <c r="D174" s="21"/>
      <c r="E174" s="21" t="s">
        <v>13</v>
      </c>
      <c r="F174" s="23">
        <v>497.4468</v>
      </c>
      <c r="G174" s="21"/>
      <c r="H174" s="21"/>
      <c r="I174" s="21"/>
    </row>
    <row r="175" ht="25" customHeight="1" spans="1:9">
      <c r="A175" s="21">
        <v>140</v>
      </c>
      <c r="B175" s="24" t="s">
        <v>282</v>
      </c>
      <c r="C175" s="33" t="s">
        <v>217</v>
      </c>
      <c r="D175" s="21" t="s">
        <v>166</v>
      </c>
      <c r="E175" s="21" t="s">
        <v>103</v>
      </c>
      <c r="F175" s="23">
        <v>23.42</v>
      </c>
      <c r="G175" s="21"/>
      <c r="H175" s="21"/>
      <c r="I175" s="21"/>
    </row>
    <row r="176" ht="25" customHeight="1" spans="1:9">
      <c r="A176" s="21">
        <v>141</v>
      </c>
      <c r="B176" s="24" t="s">
        <v>283</v>
      </c>
      <c r="C176" s="33" t="s">
        <v>219</v>
      </c>
      <c r="D176" s="21"/>
      <c r="E176" s="21" t="s">
        <v>103</v>
      </c>
      <c r="F176" s="23">
        <v>23.42</v>
      </c>
      <c r="G176" s="21"/>
      <c r="H176" s="21"/>
      <c r="I176" s="21"/>
    </row>
    <row r="177" ht="25" customHeight="1" spans="1:9">
      <c r="A177" s="21">
        <v>142</v>
      </c>
      <c r="B177" s="24" t="s">
        <v>284</v>
      </c>
      <c r="C177" s="33" t="s">
        <v>221</v>
      </c>
      <c r="D177" s="21" t="s">
        <v>222</v>
      </c>
      <c r="E177" s="21" t="s">
        <v>103</v>
      </c>
      <c r="F177" s="23">
        <v>23.42</v>
      </c>
      <c r="G177" s="21"/>
      <c r="H177" s="21"/>
      <c r="I177" s="21"/>
    </row>
    <row r="178" ht="25" customHeight="1" spans="1:9">
      <c r="A178" s="21">
        <v>143</v>
      </c>
      <c r="B178" s="24" t="s">
        <v>285</v>
      </c>
      <c r="C178" s="33" t="s">
        <v>224</v>
      </c>
      <c r="D178" s="21" t="s">
        <v>225</v>
      </c>
      <c r="E178" s="21" t="s">
        <v>103</v>
      </c>
      <c r="F178" s="23">
        <v>23.42</v>
      </c>
      <c r="G178" s="21"/>
      <c r="H178" s="21"/>
      <c r="I178" s="21"/>
    </row>
    <row r="179" ht="25" customHeight="1" spans="1:9">
      <c r="A179" s="21">
        <v>144</v>
      </c>
      <c r="B179" s="24" t="s">
        <v>286</v>
      </c>
      <c r="C179" s="33" t="s">
        <v>224</v>
      </c>
      <c r="D179" s="21" t="s">
        <v>225</v>
      </c>
      <c r="E179" s="21" t="s">
        <v>103</v>
      </c>
      <c r="F179" s="23">
        <v>23.42</v>
      </c>
      <c r="G179" s="21"/>
      <c r="H179" s="21"/>
      <c r="I179" s="21"/>
    </row>
    <row r="180" ht="25" customHeight="1" spans="1:9">
      <c r="A180" s="21">
        <v>145</v>
      </c>
      <c r="B180" s="24" t="s">
        <v>287</v>
      </c>
      <c r="C180" s="33" t="s">
        <v>224</v>
      </c>
      <c r="D180" s="21" t="s">
        <v>225</v>
      </c>
      <c r="E180" s="21" t="s">
        <v>103</v>
      </c>
      <c r="F180" s="23">
        <v>23.42</v>
      </c>
      <c r="G180" s="21"/>
      <c r="H180" s="21"/>
      <c r="I180" s="21"/>
    </row>
    <row r="181" ht="25" customHeight="1" spans="1:9">
      <c r="A181" s="21">
        <v>146</v>
      </c>
      <c r="B181" s="24" t="s">
        <v>288</v>
      </c>
      <c r="C181" s="32" t="s">
        <v>266</v>
      </c>
      <c r="D181" s="21"/>
      <c r="E181" s="24" t="s">
        <v>13</v>
      </c>
      <c r="F181" s="23">
        <f>155.46+139.94+163.045+29.33</f>
        <v>487.775</v>
      </c>
      <c r="G181" s="21"/>
      <c r="H181" s="21"/>
      <c r="I181" s="21"/>
    </row>
    <row r="182" ht="25" customHeight="1" spans="1:9">
      <c r="A182" s="21">
        <v>147</v>
      </c>
      <c r="B182" s="24" t="s">
        <v>289</v>
      </c>
      <c r="C182" s="32" t="s">
        <v>290</v>
      </c>
      <c r="E182" s="24" t="s">
        <v>13</v>
      </c>
      <c r="F182" s="23">
        <v>71.18</v>
      </c>
      <c r="G182" s="21"/>
      <c r="H182" s="21"/>
      <c r="I182" s="21"/>
    </row>
    <row r="183" ht="25" customHeight="1" spans="1:9">
      <c r="A183" s="21">
        <v>148</v>
      </c>
      <c r="B183" s="24" t="s">
        <v>291</v>
      </c>
      <c r="C183" s="32" t="s">
        <v>290</v>
      </c>
      <c r="D183" s="21"/>
      <c r="E183" s="24" t="s">
        <v>13</v>
      </c>
      <c r="F183" s="23">
        <v>170.16</v>
      </c>
      <c r="G183" s="21"/>
      <c r="H183" s="21"/>
      <c r="I183" s="21"/>
    </row>
    <row r="184" ht="25" customHeight="1" spans="1:9">
      <c r="A184" s="21">
        <v>149</v>
      </c>
      <c r="B184" s="24" t="s">
        <v>292</v>
      </c>
      <c r="C184" s="32" t="s">
        <v>290</v>
      </c>
      <c r="D184" s="21"/>
      <c r="E184" s="21" t="s">
        <v>13</v>
      </c>
      <c r="F184" s="23">
        <v>108.56</v>
      </c>
      <c r="G184" s="21"/>
      <c r="H184" s="21"/>
      <c r="I184" s="21"/>
    </row>
    <row r="185" ht="25" customHeight="1" spans="1:9">
      <c r="A185" s="21">
        <v>150</v>
      </c>
      <c r="B185" s="24" t="s">
        <v>292</v>
      </c>
      <c r="C185" s="32" t="s">
        <v>293</v>
      </c>
      <c r="D185" s="21"/>
      <c r="E185" s="21" t="s">
        <v>13</v>
      </c>
      <c r="F185" s="23">
        <v>22.36</v>
      </c>
      <c r="G185" s="21"/>
      <c r="H185" s="21"/>
      <c r="I185" s="21"/>
    </row>
    <row r="186" ht="25" customHeight="1" spans="1:9">
      <c r="A186" s="21">
        <v>151</v>
      </c>
      <c r="B186" s="24" t="s">
        <v>294</v>
      </c>
      <c r="C186" s="33" t="s">
        <v>217</v>
      </c>
      <c r="D186" s="21" t="s">
        <v>166</v>
      </c>
      <c r="E186" s="21" t="s">
        <v>13</v>
      </c>
      <c r="F186" s="23">
        <v>71.18</v>
      </c>
      <c r="G186" s="21"/>
      <c r="H186" s="21"/>
      <c r="I186" s="21"/>
    </row>
    <row r="187" ht="25" customHeight="1" spans="1:9">
      <c r="A187" s="21">
        <v>152</v>
      </c>
      <c r="B187" s="24" t="s">
        <v>295</v>
      </c>
      <c r="C187" s="33" t="s">
        <v>219</v>
      </c>
      <c r="D187" s="21"/>
      <c r="E187" s="21" t="s">
        <v>13</v>
      </c>
      <c r="F187" s="23">
        <v>71.18</v>
      </c>
      <c r="G187" s="21"/>
      <c r="H187" s="21"/>
      <c r="I187" s="21"/>
    </row>
    <row r="188" ht="25" customHeight="1" spans="1:9">
      <c r="A188" s="21">
        <v>153</v>
      </c>
      <c r="B188" s="24" t="s">
        <v>296</v>
      </c>
      <c r="C188" s="32" t="s">
        <v>274</v>
      </c>
      <c r="D188" s="21"/>
      <c r="E188" s="24" t="s">
        <v>55</v>
      </c>
      <c r="F188" s="23">
        <v>17.45</v>
      </c>
      <c r="G188" s="21"/>
      <c r="H188" s="21"/>
      <c r="I188" s="21"/>
    </row>
    <row r="189" ht="25" customHeight="1" spans="1:9">
      <c r="A189" s="21">
        <v>154</v>
      </c>
      <c r="B189" s="24" t="s">
        <v>297</v>
      </c>
      <c r="C189" s="33" t="s">
        <v>221</v>
      </c>
      <c r="D189" s="21" t="s">
        <v>222</v>
      </c>
      <c r="E189" s="21" t="s">
        <v>13</v>
      </c>
      <c r="F189" s="23">
        <v>71.18</v>
      </c>
      <c r="G189" s="21"/>
      <c r="H189" s="21"/>
      <c r="I189" s="21"/>
    </row>
    <row r="190" ht="25" customHeight="1" spans="1:9">
      <c r="A190" s="21">
        <v>155</v>
      </c>
      <c r="B190" s="24" t="s">
        <v>298</v>
      </c>
      <c r="C190" s="33" t="s">
        <v>224</v>
      </c>
      <c r="D190" s="21" t="s">
        <v>225</v>
      </c>
      <c r="E190" s="21" t="s">
        <v>13</v>
      </c>
      <c r="F190" s="23">
        <v>71.18</v>
      </c>
      <c r="G190" s="21"/>
      <c r="H190" s="21"/>
      <c r="I190" s="21"/>
    </row>
    <row r="191" ht="25" customHeight="1" spans="1:9">
      <c r="A191" s="21">
        <v>156</v>
      </c>
      <c r="B191" s="24" t="s">
        <v>299</v>
      </c>
      <c r="C191" s="33" t="s">
        <v>224</v>
      </c>
      <c r="D191" s="21" t="s">
        <v>225</v>
      </c>
      <c r="E191" s="21" t="s">
        <v>13</v>
      </c>
      <c r="F191" s="23">
        <v>71.18</v>
      </c>
      <c r="G191" s="21"/>
      <c r="H191" s="21"/>
      <c r="I191" s="21"/>
    </row>
    <row r="192" ht="25" customHeight="1" spans="1:9">
      <c r="A192" s="21">
        <v>157</v>
      </c>
      <c r="B192" s="24" t="s">
        <v>300</v>
      </c>
      <c r="C192" s="33" t="s">
        <v>224</v>
      </c>
      <c r="D192" s="21" t="s">
        <v>225</v>
      </c>
      <c r="E192" s="21" t="s">
        <v>13</v>
      </c>
      <c r="F192" s="23">
        <v>71.18</v>
      </c>
      <c r="G192" s="21"/>
      <c r="H192" s="21"/>
      <c r="I192" s="21"/>
    </row>
    <row r="193" ht="25" customHeight="1" spans="1:9">
      <c r="A193" s="21">
        <v>158</v>
      </c>
      <c r="B193" s="24" t="s">
        <v>301</v>
      </c>
      <c r="C193" s="32" t="s">
        <v>101</v>
      </c>
      <c r="D193" s="21"/>
      <c r="E193" s="21" t="s">
        <v>13</v>
      </c>
      <c r="F193" s="23">
        <f>F181+F184+F185</f>
        <v>618.695</v>
      </c>
      <c r="G193" s="21"/>
      <c r="H193" s="21"/>
      <c r="I193" s="21"/>
    </row>
    <row r="194" ht="25" customHeight="1" spans="1:9">
      <c r="A194" s="21">
        <v>159</v>
      </c>
      <c r="B194" s="24" t="s">
        <v>302</v>
      </c>
      <c r="C194" s="32" t="s">
        <v>279</v>
      </c>
      <c r="D194" s="21"/>
      <c r="E194" s="21" t="s">
        <v>13</v>
      </c>
      <c r="F194" s="23">
        <v>618.695</v>
      </c>
      <c r="G194" s="21"/>
      <c r="H194" s="21"/>
      <c r="I194" s="21"/>
    </row>
    <row r="195" ht="25" customHeight="1" spans="1:9">
      <c r="A195" s="21">
        <v>160</v>
      </c>
      <c r="B195" s="24" t="s">
        <v>303</v>
      </c>
      <c r="C195" s="32" t="s">
        <v>281</v>
      </c>
      <c r="D195" s="21"/>
      <c r="E195" s="21" t="s">
        <v>13</v>
      </c>
      <c r="F195" s="23">
        <v>618.695</v>
      </c>
      <c r="G195" s="21"/>
      <c r="H195" s="21"/>
      <c r="I195" s="21"/>
    </row>
    <row r="196" ht="25" customHeight="1" spans="1:9">
      <c r="A196" s="21">
        <v>161</v>
      </c>
      <c r="B196" s="24" t="s">
        <v>304</v>
      </c>
      <c r="C196" s="33" t="s">
        <v>224</v>
      </c>
      <c r="D196" s="24" t="s">
        <v>305</v>
      </c>
      <c r="E196" s="24" t="s">
        <v>55</v>
      </c>
      <c r="F196" s="23">
        <v>17.45</v>
      </c>
      <c r="G196" s="21"/>
      <c r="H196" s="21"/>
      <c r="I196" s="21"/>
    </row>
    <row r="197" ht="25" customHeight="1" spans="1:9">
      <c r="A197" s="21">
        <v>162</v>
      </c>
      <c r="B197" s="24" t="s">
        <v>306</v>
      </c>
      <c r="C197" s="32" t="s">
        <v>307</v>
      </c>
      <c r="D197" s="21"/>
      <c r="E197" s="21" t="s">
        <v>13</v>
      </c>
      <c r="F197" s="23">
        <f t="shared" ref="F197:F210" si="6">117.432+9.822</f>
        <v>127.254</v>
      </c>
      <c r="G197" s="21"/>
      <c r="H197" s="21"/>
      <c r="I197" s="21"/>
    </row>
    <row r="198" ht="25" customHeight="1" spans="1:9">
      <c r="A198" s="21">
        <v>163</v>
      </c>
      <c r="B198" s="24" t="s">
        <v>308</v>
      </c>
      <c r="C198" s="33" t="s">
        <v>217</v>
      </c>
      <c r="D198" s="21" t="s">
        <v>166</v>
      </c>
      <c r="E198" s="21" t="s">
        <v>13</v>
      </c>
      <c r="F198" s="23">
        <f t="shared" si="6"/>
        <v>127.254</v>
      </c>
      <c r="G198" s="21"/>
      <c r="H198" s="21"/>
      <c r="I198" s="21"/>
    </row>
    <row r="199" ht="25" customHeight="1" spans="1:9">
      <c r="A199" s="21">
        <v>164</v>
      </c>
      <c r="B199" s="24" t="s">
        <v>309</v>
      </c>
      <c r="C199" s="33" t="s">
        <v>219</v>
      </c>
      <c r="D199" s="21"/>
      <c r="E199" s="21" t="s">
        <v>13</v>
      </c>
      <c r="F199" s="23">
        <f t="shared" si="6"/>
        <v>127.254</v>
      </c>
      <c r="G199" s="21"/>
      <c r="H199" s="21"/>
      <c r="I199" s="21"/>
    </row>
    <row r="200" ht="25" customHeight="1" spans="1:9">
      <c r="A200" s="21">
        <v>165</v>
      </c>
      <c r="B200" s="24" t="s">
        <v>310</v>
      </c>
      <c r="C200" s="33" t="s">
        <v>221</v>
      </c>
      <c r="D200" s="21" t="s">
        <v>222</v>
      </c>
      <c r="E200" s="21" t="s">
        <v>13</v>
      </c>
      <c r="F200" s="23">
        <f t="shared" si="6"/>
        <v>127.254</v>
      </c>
      <c r="G200" s="21"/>
      <c r="H200" s="21"/>
      <c r="I200" s="21"/>
    </row>
    <row r="201" ht="25" customHeight="1" spans="1:9">
      <c r="A201" s="21">
        <v>166</v>
      </c>
      <c r="B201" s="24" t="s">
        <v>311</v>
      </c>
      <c r="C201" s="33" t="s">
        <v>224</v>
      </c>
      <c r="D201" s="21" t="s">
        <v>225</v>
      </c>
      <c r="E201" s="21" t="s">
        <v>13</v>
      </c>
      <c r="F201" s="23">
        <f t="shared" si="6"/>
        <v>127.254</v>
      </c>
      <c r="G201" s="21"/>
      <c r="H201" s="21"/>
      <c r="I201" s="21"/>
    </row>
    <row r="202" ht="25" customHeight="1" spans="1:9">
      <c r="A202" s="21">
        <v>167</v>
      </c>
      <c r="B202" s="24" t="s">
        <v>312</v>
      </c>
      <c r="C202" s="33" t="s">
        <v>224</v>
      </c>
      <c r="D202" s="21" t="s">
        <v>225</v>
      </c>
      <c r="E202" s="21" t="s">
        <v>13</v>
      </c>
      <c r="F202" s="23">
        <f t="shared" si="6"/>
        <v>127.254</v>
      </c>
      <c r="G202" s="21"/>
      <c r="H202" s="21"/>
      <c r="I202" s="21"/>
    </row>
    <row r="203" ht="25" customHeight="1" spans="1:9">
      <c r="A203" s="21">
        <v>168</v>
      </c>
      <c r="B203" s="24" t="s">
        <v>313</v>
      </c>
      <c r="C203" s="33" t="s">
        <v>224</v>
      </c>
      <c r="D203" s="21" t="s">
        <v>225</v>
      </c>
      <c r="E203" s="21" t="s">
        <v>13</v>
      </c>
      <c r="F203" s="23">
        <f t="shared" si="6"/>
        <v>127.254</v>
      </c>
      <c r="G203" s="21"/>
      <c r="H203" s="21"/>
      <c r="I203" s="21"/>
    </row>
    <row r="204" ht="25" customHeight="1" spans="1:9">
      <c r="A204" s="21">
        <v>169</v>
      </c>
      <c r="B204" s="24" t="s">
        <v>314</v>
      </c>
      <c r="C204" s="33"/>
      <c r="D204" s="21"/>
      <c r="E204" s="21" t="s">
        <v>13</v>
      </c>
      <c r="F204" s="23">
        <v>117.432</v>
      </c>
      <c r="G204" s="21"/>
      <c r="H204" s="21"/>
      <c r="I204" s="21"/>
    </row>
    <row r="205" ht="25" customHeight="1" spans="1:9">
      <c r="A205" s="21">
        <v>170</v>
      </c>
      <c r="B205" s="24" t="s">
        <v>315</v>
      </c>
      <c r="C205" s="33" t="s">
        <v>217</v>
      </c>
      <c r="D205" s="21" t="s">
        <v>166</v>
      </c>
      <c r="E205" s="21" t="s">
        <v>13</v>
      </c>
      <c r="F205" s="23">
        <v>117.432</v>
      </c>
      <c r="G205" s="21"/>
      <c r="H205" s="21"/>
      <c r="I205" s="21"/>
    </row>
    <row r="206" ht="25" customHeight="1" spans="1:9">
      <c r="A206" s="21">
        <v>171</v>
      </c>
      <c r="B206" s="24" t="s">
        <v>316</v>
      </c>
      <c r="C206" s="33" t="s">
        <v>219</v>
      </c>
      <c r="D206" s="21"/>
      <c r="E206" s="21" t="s">
        <v>13</v>
      </c>
      <c r="F206" s="23">
        <v>117.432</v>
      </c>
      <c r="G206" s="21"/>
      <c r="H206" s="21"/>
      <c r="I206" s="21"/>
    </row>
    <row r="207" ht="25" customHeight="1" spans="1:9">
      <c r="A207" s="21">
        <v>172</v>
      </c>
      <c r="B207" s="24" t="s">
        <v>317</v>
      </c>
      <c r="C207" s="33" t="s">
        <v>221</v>
      </c>
      <c r="D207" s="21" t="s">
        <v>222</v>
      </c>
      <c r="E207" s="21" t="s">
        <v>13</v>
      </c>
      <c r="F207" s="23">
        <v>117.432</v>
      </c>
      <c r="G207" s="21"/>
      <c r="H207" s="21"/>
      <c r="I207" s="21"/>
    </row>
    <row r="208" ht="25" customHeight="1" spans="1:9">
      <c r="A208" s="21">
        <v>173</v>
      </c>
      <c r="B208" s="24" t="s">
        <v>318</v>
      </c>
      <c r="C208" s="33" t="s">
        <v>224</v>
      </c>
      <c r="D208" s="21" t="s">
        <v>225</v>
      </c>
      <c r="E208" s="21" t="s">
        <v>13</v>
      </c>
      <c r="F208" s="23">
        <v>117.432</v>
      </c>
      <c r="G208" s="21"/>
      <c r="H208" s="21"/>
      <c r="I208" s="21"/>
    </row>
    <row r="209" ht="25" customHeight="1" spans="1:9">
      <c r="A209" s="21">
        <v>174</v>
      </c>
      <c r="B209" s="24" t="s">
        <v>319</v>
      </c>
      <c r="C209" s="33" t="s">
        <v>224</v>
      </c>
      <c r="D209" s="21" t="s">
        <v>225</v>
      </c>
      <c r="E209" s="21" t="s">
        <v>13</v>
      </c>
      <c r="F209" s="23">
        <v>117.432</v>
      </c>
      <c r="G209" s="21"/>
      <c r="H209" s="21"/>
      <c r="I209" s="21"/>
    </row>
    <row r="210" ht="25" customHeight="1" spans="1:9">
      <c r="A210" s="21">
        <v>175</v>
      </c>
      <c r="B210" s="24" t="s">
        <v>320</v>
      </c>
      <c r="C210" s="33" t="s">
        <v>224</v>
      </c>
      <c r="D210" s="21" t="s">
        <v>225</v>
      </c>
      <c r="E210" s="21" t="s">
        <v>13</v>
      </c>
      <c r="F210" s="23">
        <v>117.432</v>
      </c>
      <c r="G210" s="21"/>
      <c r="H210" s="21"/>
      <c r="I210" s="21"/>
    </row>
    <row r="211" ht="25" customHeight="1" spans="1:9">
      <c r="A211" s="21">
        <v>176</v>
      </c>
      <c r="B211" s="24" t="s">
        <v>321</v>
      </c>
      <c r="C211" s="32" t="s">
        <v>307</v>
      </c>
      <c r="D211" s="21"/>
      <c r="E211" s="21" t="s">
        <v>13</v>
      </c>
      <c r="F211" s="23">
        <v>32.775</v>
      </c>
      <c r="G211" s="21"/>
      <c r="H211" s="21"/>
      <c r="I211" s="21"/>
    </row>
    <row r="212" ht="25" customHeight="1" spans="1:9">
      <c r="A212" s="21">
        <v>177</v>
      </c>
      <c r="B212" s="24" t="s">
        <v>322</v>
      </c>
      <c r="C212" s="33" t="s">
        <v>217</v>
      </c>
      <c r="D212" s="21" t="s">
        <v>166</v>
      </c>
      <c r="E212" s="21" t="s">
        <v>13</v>
      </c>
      <c r="F212" s="23">
        <v>32.775</v>
      </c>
      <c r="G212" s="21"/>
      <c r="H212" s="21"/>
      <c r="I212" s="21"/>
    </row>
    <row r="213" ht="25" customHeight="1" spans="1:9">
      <c r="A213" s="21">
        <v>178</v>
      </c>
      <c r="B213" s="24" t="s">
        <v>323</v>
      </c>
      <c r="C213" s="33" t="s">
        <v>219</v>
      </c>
      <c r="D213" s="21"/>
      <c r="E213" s="21" t="s">
        <v>13</v>
      </c>
      <c r="F213" s="23">
        <v>32.775</v>
      </c>
      <c r="G213" s="21"/>
      <c r="H213" s="21"/>
      <c r="I213" s="21"/>
    </row>
    <row r="214" ht="25" customHeight="1" spans="1:9">
      <c r="A214" s="21">
        <v>179</v>
      </c>
      <c r="B214" s="24" t="s">
        <v>324</v>
      </c>
      <c r="C214" s="33" t="s">
        <v>221</v>
      </c>
      <c r="D214" s="21" t="s">
        <v>222</v>
      </c>
      <c r="E214" s="21" t="s">
        <v>13</v>
      </c>
      <c r="F214" s="23">
        <v>32.775</v>
      </c>
      <c r="G214" s="21"/>
      <c r="H214" s="21"/>
      <c r="I214" s="21"/>
    </row>
    <row r="215" ht="25" customHeight="1" spans="1:9">
      <c r="A215" s="21">
        <v>180</v>
      </c>
      <c r="B215" s="24" t="s">
        <v>325</v>
      </c>
      <c r="C215" s="33" t="s">
        <v>224</v>
      </c>
      <c r="D215" s="21" t="s">
        <v>225</v>
      </c>
      <c r="E215" s="21" t="s">
        <v>13</v>
      </c>
      <c r="F215" s="23">
        <v>32.775</v>
      </c>
      <c r="G215" s="21"/>
      <c r="H215" s="21"/>
      <c r="I215" s="21"/>
    </row>
    <row r="216" ht="25" customHeight="1" spans="1:9">
      <c r="A216" s="21">
        <v>181</v>
      </c>
      <c r="B216" s="24" t="s">
        <v>326</v>
      </c>
      <c r="C216" s="33" t="s">
        <v>224</v>
      </c>
      <c r="D216" s="21" t="s">
        <v>225</v>
      </c>
      <c r="E216" s="21" t="s">
        <v>13</v>
      </c>
      <c r="F216" s="23">
        <v>32.775</v>
      </c>
      <c r="G216" s="21"/>
      <c r="H216" s="21"/>
      <c r="I216" s="21"/>
    </row>
    <row r="217" ht="25" customHeight="1" spans="1:9">
      <c r="A217" s="21">
        <v>182</v>
      </c>
      <c r="B217" s="24" t="s">
        <v>327</v>
      </c>
      <c r="C217" s="33" t="s">
        <v>224</v>
      </c>
      <c r="D217" s="21" t="s">
        <v>225</v>
      </c>
      <c r="E217" s="21" t="s">
        <v>13</v>
      </c>
      <c r="F217" s="23">
        <v>32.775</v>
      </c>
      <c r="G217" s="21"/>
      <c r="H217" s="21"/>
      <c r="I217" s="21"/>
    </row>
    <row r="218" ht="25" customHeight="1" spans="1:9">
      <c r="A218" s="21">
        <v>183</v>
      </c>
      <c r="B218" s="24" t="s">
        <v>328</v>
      </c>
      <c r="C218" s="32" t="s">
        <v>307</v>
      </c>
      <c r="D218" s="21"/>
      <c r="E218" s="21" t="s">
        <v>13</v>
      </c>
      <c r="F218" s="23">
        <f>73.533+32.775</f>
        <v>106.308</v>
      </c>
      <c r="G218" s="21"/>
      <c r="H218" s="21"/>
      <c r="I218" s="21"/>
    </row>
    <row r="219" ht="25" customHeight="1" spans="1:9">
      <c r="A219" s="21">
        <v>184</v>
      </c>
      <c r="B219" s="24" t="s">
        <v>329</v>
      </c>
      <c r="C219" s="33" t="s">
        <v>217</v>
      </c>
      <c r="D219" s="21" t="s">
        <v>166</v>
      </c>
      <c r="E219" s="21" t="s">
        <v>13</v>
      </c>
      <c r="F219" s="23">
        <v>106.308</v>
      </c>
      <c r="G219" s="21"/>
      <c r="H219" s="21"/>
      <c r="I219" s="21"/>
    </row>
    <row r="220" ht="25" customHeight="1" spans="1:9">
      <c r="A220" s="21">
        <v>185</v>
      </c>
      <c r="B220" s="24" t="s">
        <v>330</v>
      </c>
      <c r="C220" s="33" t="s">
        <v>219</v>
      </c>
      <c r="D220" s="21"/>
      <c r="E220" s="21" t="s">
        <v>13</v>
      </c>
      <c r="F220" s="23">
        <v>106.308</v>
      </c>
      <c r="G220" s="21"/>
      <c r="H220" s="21"/>
      <c r="I220" s="21"/>
    </row>
    <row r="221" ht="25" customHeight="1" spans="1:9">
      <c r="A221" s="21">
        <v>186</v>
      </c>
      <c r="B221" s="24" t="s">
        <v>331</v>
      </c>
      <c r="C221" s="33" t="s">
        <v>221</v>
      </c>
      <c r="D221" s="21" t="s">
        <v>222</v>
      </c>
      <c r="E221" s="21" t="s">
        <v>13</v>
      </c>
      <c r="F221" s="23">
        <v>106.308</v>
      </c>
      <c r="G221" s="21"/>
      <c r="H221" s="21"/>
      <c r="I221" s="21"/>
    </row>
    <row r="222" ht="25" customHeight="1" spans="1:9">
      <c r="A222" s="21">
        <v>187</v>
      </c>
      <c r="B222" s="24" t="s">
        <v>332</v>
      </c>
      <c r="C222" s="33" t="s">
        <v>224</v>
      </c>
      <c r="D222" s="21" t="s">
        <v>225</v>
      </c>
      <c r="E222" s="21" t="s">
        <v>13</v>
      </c>
      <c r="F222" s="23">
        <v>106.308</v>
      </c>
      <c r="G222" s="21"/>
      <c r="H222" s="21"/>
      <c r="I222" s="21"/>
    </row>
    <row r="223" ht="25" customHeight="1" spans="1:9">
      <c r="A223" s="21">
        <v>188</v>
      </c>
      <c r="B223" s="24" t="s">
        <v>333</v>
      </c>
      <c r="C223" s="33" t="s">
        <v>224</v>
      </c>
      <c r="D223" s="21" t="s">
        <v>225</v>
      </c>
      <c r="E223" s="21" t="s">
        <v>13</v>
      </c>
      <c r="F223" s="23">
        <v>106.308</v>
      </c>
      <c r="G223" s="21"/>
      <c r="H223" s="21"/>
      <c r="I223" s="21"/>
    </row>
    <row r="224" ht="25" customHeight="1" spans="1:9">
      <c r="A224" s="21">
        <v>189</v>
      </c>
      <c r="B224" s="24" t="s">
        <v>334</v>
      </c>
      <c r="C224" s="33" t="s">
        <v>224</v>
      </c>
      <c r="D224" s="21" t="s">
        <v>225</v>
      </c>
      <c r="E224" s="21" t="s">
        <v>13</v>
      </c>
      <c r="F224" s="23">
        <v>106.308</v>
      </c>
      <c r="G224" s="21"/>
      <c r="H224" s="21"/>
      <c r="I224" s="21"/>
    </row>
    <row r="225" ht="25" customHeight="1" spans="1:9">
      <c r="A225" s="21">
        <v>190</v>
      </c>
      <c r="B225" s="24" t="s">
        <v>335</v>
      </c>
      <c r="C225" s="32" t="s">
        <v>98</v>
      </c>
      <c r="D225" s="24" t="s">
        <v>99</v>
      </c>
      <c r="E225" s="21" t="s">
        <v>13</v>
      </c>
      <c r="F225" s="42">
        <v>540.117</v>
      </c>
      <c r="G225" s="21"/>
      <c r="H225" s="21"/>
      <c r="I225" s="40"/>
    </row>
    <row r="226" ht="25" customHeight="1" spans="1:9">
      <c r="A226" s="21">
        <v>191</v>
      </c>
      <c r="B226" s="24" t="s">
        <v>336</v>
      </c>
      <c r="C226" s="32" t="s">
        <v>101</v>
      </c>
      <c r="D226" s="37" t="s">
        <v>102</v>
      </c>
      <c r="E226" s="21" t="s">
        <v>13</v>
      </c>
      <c r="F226" s="42">
        <v>540.117</v>
      </c>
      <c r="G226" s="21"/>
      <c r="H226" s="21"/>
      <c r="I226" s="40"/>
    </row>
    <row r="227" ht="25" customHeight="1" spans="1:9">
      <c r="A227" s="21">
        <v>192</v>
      </c>
      <c r="B227" s="37" t="s">
        <v>337</v>
      </c>
      <c r="C227" s="37" t="s">
        <v>105</v>
      </c>
      <c r="D227" s="37" t="s">
        <v>102</v>
      </c>
      <c r="E227" s="21" t="s">
        <v>13</v>
      </c>
      <c r="F227" s="42">
        <v>540.117</v>
      </c>
      <c r="G227" s="38"/>
      <c r="H227" s="39"/>
      <c r="I227" s="41"/>
    </row>
    <row r="228" ht="25" customHeight="1" spans="1:9">
      <c r="A228" s="21">
        <v>193</v>
      </c>
      <c r="B228" s="37" t="s">
        <v>338</v>
      </c>
      <c r="C228" s="37" t="s">
        <v>105</v>
      </c>
      <c r="D228" s="37" t="s">
        <v>102</v>
      </c>
      <c r="E228" s="21" t="s">
        <v>13</v>
      </c>
      <c r="F228" s="42">
        <v>540.117</v>
      </c>
      <c r="G228" s="38"/>
      <c r="H228" s="39"/>
      <c r="I228" s="41"/>
    </row>
    <row r="229" ht="25" customHeight="1" spans="1:9">
      <c r="A229" s="21">
        <v>194</v>
      </c>
      <c r="B229" s="37" t="s">
        <v>339</v>
      </c>
      <c r="C229" s="37" t="s">
        <v>105</v>
      </c>
      <c r="D229" s="37" t="s">
        <v>102</v>
      </c>
      <c r="E229" s="21" t="s">
        <v>13</v>
      </c>
      <c r="F229" s="42">
        <v>540.117</v>
      </c>
      <c r="G229" s="38"/>
      <c r="H229" s="39"/>
      <c r="I229" s="41"/>
    </row>
    <row r="230" ht="25" customHeight="1" spans="1:9">
      <c r="A230" s="21">
        <v>195</v>
      </c>
      <c r="B230" s="37" t="s">
        <v>340</v>
      </c>
      <c r="C230" s="37" t="s">
        <v>105</v>
      </c>
      <c r="D230" s="37" t="s">
        <v>102</v>
      </c>
      <c r="E230" s="21" t="s">
        <v>13</v>
      </c>
      <c r="F230" s="42">
        <v>540.117</v>
      </c>
      <c r="G230" s="38"/>
      <c r="H230" s="39"/>
      <c r="I230" s="41"/>
    </row>
    <row r="231" ht="25" customHeight="1" spans="1:9">
      <c r="A231" s="21">
        <v>196</v>
      </c>
      <c r="B231" s="24" t="s">
        <v>341</v>
      </c>
      <c r="C231" s="32" t="s">
        <v>160</v>
      </c>
      <c r="D231" s="24" t="s">
        <v>161</v>
      </c>
      <c r="E231" s="24" t="s">
        <v>92</v>
      </c>
      <c r="F231" s="23">
        <v>227.87</v>
      </c>
      <c r="G231" s="21"/>
      <c r="H231" s="21"/>
      <c r="I231" s="21"/>
    </row>
    <row r="232" ht="25" customHeight="1" spans="1:9">
      <c r="A232" s="21">
        <v>197</v>
      </c>
      <c r="B232" s="24" t="s">
        <v>342</v>
      </c>
      <c r="C232" s="32" t="s">
        <v>307</v>
      </c>
      <c r="D232" s="24" t="s">
        <v>307</v>
      </c>
      <c r="E232" s="24" t="s">
        <v>92</v>
      </c>
      <c r="F232" s="23">
        <v>227.87</v>
      </c>
      <c r="G232" s="21"/>
      <c r="H232" s="21"/>
      <c r="I232" s="21"/>
    </row>
    <row r="233" ht="25" customHeight="1" spans="1:9">
      <c r="A233" s="21">
        <v>198</v>
      </c>
      <c r="B233" s="24" t="s">
        <v>343</v>
      </c>
      <c r="C233" s="32" t="s">
        <v>163</v>
      </c>
      <c r="D233" s="24" t="s">
        <v>161</v>
      </c>
      <c r="E233" s="24" t="s">
        <v>92</v>
      </c>
      <c r="F233" s="23">
        <f>34.2+34.44+23.68</f>
        <v>92.32</v>
      </c>
      <c r="G233" s="21"/>
      <c r="H233" s="21"/>
      <c r="I233" s="21"/>
    </row>
    <row r="234" ht="25" customHeight="1" spans="1:9">
      <c r="A234" s="21">
        <v>199</v>
      </c>
      <c r="B234" s="24" t="s">
        <v>344</v>
      </c>
      <c r="C234" s="32" t="s">
        <v>345</v>
      </c>
      <c r="D234" s="24" t="s">
        <v>307</v>
      </c>
      <c r="E234" s="24" t="s">
        <v>92</v>
      </c>
      <c r="F234" s="23">
        <v>92.32</v>
      </c>
      <c r="G234" s="21"/>
      <c r="H234" s="21"/>
      <c r="I234" s="21"/>
    </row>
    <row r="235" ht="25" customHeight="1" spans="1:9">
      <c r="A235" s="21">
        <v>200</v>
      </c>
      <c r="B235" s="24" t="s">
        <v>346</v>
      </c>
      <c r="C235" s="32" t="s">
        <v>347</v>
      </c>
      <c r="D235" s="21"/>
      <c r="E235" s="24" t="s">
        <v>92</v>
      </c>
      <c r="F235" s="23">
        <v>14.72</v>
      </c>
      <c r="G235" s="21"/>
      <c r="H235" s="21"/>
      <c r="I235" s="21"/>
    </row>
    <row r="236" ht="25" customHeight="1" spans="1:9">
      <c r="A236" s="21">
        <v>201</v>
      </c>
      <c r="B236" s="24" t="s">
        <v>348</v>
      </c>
      <c r="C236" s="32" t="s">
        <v>347</v>
      </c>
      <c r="D236" s="21"/>
      <c r="E236" s="24" t="s">
        <v>92</v>
      </c>
      <c r="F236" s="23">
        <v>14.72</v>
      </c>
      <c r="G236" s="21"/>
      <c r="H236" s="21"/>
      <c r="I236" s="21"/>
    </row>
    <row r="237" ht="25" customHeight="1" spans="1:9">
      <c r="A237" s="21">
        <v>202</v>
      </c>
      <c r="B237" s="24" t="s">
        <v>349</v>
      </c>
      <c r="C237" s="32" t="s">
        <v>350</v>
      </c>
      <c r="D237" s="21"/>
      <c r="E237" s="24" t="s">
        <v>92</v>
      </c>
      <c r="F237" s="23">
        <v>6</v>
      </c>
      <c r="G237" s="21"/>
      <c r="H237" s="21"/>
      <c r="I237" s="21"/>
    </row>
    <row r="238" ht="25" customHeight="1" spans="1:9">
      <c r="A238" s="21">
        <v>203</v>
      </c>
      <c r="B238" s="24" t="s">
        <v>349</v>
      </c>
      <c r="C238" s="32" t="s">
        <v>350</v>
      </c>
      <c r="D238" s="21"/>
      <c r="E238" s="24" t="s">
        <v>92</v>
      </c>
      <c r="F238" s="23">
        <v>6</v>
      </c>
      <c r="G238" s="21"/>
      <c r="H238" s="21"/>
      <c r="I238" s="21"/>
    </row>
    <row r="239" ht="25" customHeight="1" spans="1:9">
      <c r="A239" s="21">
        <v>204</v>
      </c>
      <c r="B239" s="24" t="s">
        <v>351</v>
      </c>
      <c r="C239" s="32" t="s">
        <v>352</v>
      </c>
      <c r="D239" s="21"/>
      <c r="E239" s="24" t="s">
        <v>92</v>
      </c>
      <c r="F239" s="23">
        <v>86.72</v>
      </c>
      <c r="G239" s="21"/>
      <c r="H239" s="21"/>
      <c r="I239" s="21"/>
    </row>
    <row r="240" ht="25" customHeight="1" spans="1:9">
      <c r="A240" s="21">
        <v>205</v>
      </c>
      <c r="B240" s="24" t="s">
        <v>353</v>
      </c>
      <c r="C240" s="32" t="s">
        <v>352</v>
      </c>
      <c r="D240" s="21"/>
      <c r="E240" s="24" t="s">
        <v>92</v>
      </c>
      <c r="F240" s="23">
        <f>86.72+7.298</f>
        <v>94.018</v>
      </c>
      <c r="G240" s="21"/>
      <c r="H240" s="21"/>
      <c r="I240" s="21"/>
    </row>
    <row r="241" ht="25" customHeight="1" spans="1:9">
      <c r="A241" s="21">
        <v>206</v>
      </c>
      <c r="B241" s="24" t="s">
        <v>354</v>
      </c>
      <c r="C241" s="33"/>
      <c r="D241" s="21"/>
      <c r="E241" s="21" t="s">
        <v>13</v>
      </c>
      <c r="F241" s="23">
        <v>47.2</v>
      </c>
      <c r="G241" s="21"/>
      <c r="H241" s="21"/>
      <c r="I241" s="21"/>
    </row>
    <row r="242" ht="25" customHeight="1" spans="1:9">
      <c r="A242" s="21">
        <v>207</v>
      </c>
      <c r="B242" s="24" t="s">
        <v>355</v>
      </c>
      <c r="C242" s="33" t="s">
        <v>217</v>
      </c>
      <c r="D242" s="21" t="s">
        <v>166</v>
      </c>
      <c r="E242" s="21" t="s">
        <v>13</v>
      </c>
      <c r="F242" s="23">
        <v>47.2</v>
      </c>
      <c r="G242" s="21"/>
      <c r="H242" s="21"/>
      <c r="I242" s="21"/>
    </row>
    <row r="243" ht="25" customHeight="1" spans="1:9">
      <c r="A243" s="21">
        <v>208</v>
      </c>
      <c r="B243" s="24" t="s">
        <v>356</v>
      </c>
      <c r="C243" s="33" t="s">
        <v>219</v>
      </c>
      <c r="D243" s="21"/>
      <c r="E243" s="21" t="s">
        <v>13</v>
      </c>
      <c r="F243" s="23">
        <v>47.2</v>
      </c>
      <c r="G243" s="21"/>
      <c r="H243" s="21"/>
      <c r="I243" s="21"/>
    </row>
    <row r="244" ht="25" customHeight="1" spans="1:9">
      <c r="A244" s="21">
        <v>209</v>
      </c>
      <c r="B244" s="24" t="s">
        <v>357</v>
      </c>
      <c r="C244" s="33" t="s">
        <v>221</v>
      </c>
      <c r="D244" s="21" t="s">
        <v>222</v>
      </c>
      <c r="E244" s="21" t="s">
        <v>13</v>
      </c>
      <c r="F244" s="23">
        <v>47.2</v>
      </c>
      <c r="G244" s="21"/>
      <c r="H244" s="21"/>
      <c r="I244" s="21"/>
    </row>
    <row r="245" ht="25" customHeight="1" spans="1:9">
      <c r="A245" s="21">
        <v>210</v>
      </c>
      <c r="B245" s="24" t="s">
        <v>358</v>
      </c>
      <c r="C245" s="33" t="s">
        <v>224</v>
      </c>
      <c r="D245" s="21" t="s">
        <v>225</v>
      </c>
      <c r="E245" s="21" t="s">
        <v>13</v>
      </c>
      <c r="F245" s="23">
        <v>47.2</v>
      </c>
      <c r="G245" s="21"/>
      <c r="H245" s="21"/>
      <c r="I245" s="21"/>
    </row>
    <row r="246" ht="25" customHeight="1" spans="1:9">
      <c r="A246" s="21">
        <v>211</v>
      </c>
      <c r="B246" s="24" t="s">
        <v>359</v>
      </c>
      <c r="C246" s="33" t="s">
        <v>224</v>
      </c>
      <c r="D246" s="21" t="s">
        <v>225</v>
      </c>
      <c r="E246" s="21" t="s">
        <v>13</v>
      </c>
      <c r="F246" s="23">
        <v>47.2</v>
      </c>
      <c r="G246" s="21"/>
      <c r="H246" s="21"/>
      <c r="I246" s="21"/>
    </row>
    <row r="247" ht="25" customHeight="1" spans="1:9">
      <c r="A247" s="21">
        <v>212</v>
      </c>
      <c r="B247" s="24" t="s">
        <v>360</v>
      </c>
      <c r="C247" s="33" t="s">
        <v>224</v>
      </c>
      <c r="D247" s="21" t="s">
        <v>225</v>
      </c>
      <c r="E247" s="21" t="s">
        <v>13</v>
      </c>
      <c r="F247" s="23">
        <v>47.2</v>
      </c>
      <c r="G247" s="21"/>
      <c r="H247" s="21"/>
      <c r="I247" s="21"/>
    </row>
    <row r="248" ht="25" customHeight="1" spans="1:9">
      <c r="A248" s="21">
        <v>213</v>
      </c>
      <c r="B248" s="24" t="s">
        <v>361</v>
      </c>
      <c r="C248" s="32" t="s">
        <v>362</v>
      </c>
      <c r="D248" s="21"/>
      <c r="E248" s="21" t="s">
        <v>13</v>
      </c>
      <c r="F248" s="23">
        <v>25.017</v>
      </c>
      <c r="G248" s="21"/>
      <c r="H248" s="21"/>
      <c r="I248" s="21"/>
    </row>
    <row r="249" ht="25" customHeight="1" spans="1:9">
      <c r="A249" s="21">
        <v>214</v>
      </c>
      <c r="B249" s="24" t="s">
        <v>363</v>
      </c>
      <c r="C249" s="33"/>
      <c r="D249" s="21"/>
      <c r="E249" s="24" t="s">
        <v>213</v>
      </c>
      <c r="F249" s="23">
        <v>6.04</v>
      </c>
      <c r="G249" s="21"/>
      <c r="H249" s="21"/>
      <c r="I249" s="21"/>
    </row>
    <row r="250" ht="25" customHeight="1" spans="1:9">
      <c r="A250" s="21">
        <v>215</v>
      </c>
      <c r="B250" s="24" t="s">
        <v>364</v>
      </c>
      <c r="C250" s="32" t="s">
        <v>365</v>
      </c>
      <c r="D250" s="21"/>
      <c r="E250" s="24" t="s">
        <v>213</v>
      </c>
      <c r="F250" s="23">
        <v>6.04</v>
      </c>
      <c r="G250" s="21"/>
      <c r="H250" s="21"/>
      <c r="I250" s="21"/>
    </row>
    <row r="251" ht="25" customHeight="1" spans="1:9">
      <c r="A251" s="21">
        <v>216</v>
      </c>
      <c r="B251" s="24" t="s">
        <v>366</v>
      </c>
      <c r="C251" s="33"/>
      <c r="D251" s="21"/>
      <c r="E251" s="24" t="s">
        <v>92</v>
      </c>
      <c r="F251" s="23">
        <v>22.485</v>
      </c>
      <c r="G251" s="21"/>
      <c r="H251" s="21"/>
      <c r="I251" s="21"/>
    </row>
    <row r="252" ht="25" customHeight="1" spans="1:9">
      <c r="A252" s="21">
        <v>217</v>
      </c>
      <c r="B252" s="24" t="s">
        <v>367</v>
      </c>
      <c r="C252" s="33"/>
      <c r="D252" s="21"/>
      <c r="E252" s="24" t="s">
        <v>60</v>
      </c>
      <c r="F252" s="23">
        <v>8</v>
      </c>
      <c r="G252" s="21"/>
      <c r="H252" s="21"/>
      <c r="I252" s="21"/>
    </row>
    <row r="253" ht="25" customHeight="1" spans="1:9">
      <c r="A253" s="21">
        <v>218</v>
      </c>
      <c r="B253" s="24" t="s">
        <v>368</v>
      </c>
      <c r="C253" s="33"/>
      <c r="D253" s="21"/>
      <c r="E253" s="24" t="s">
        <v>60</v>
      </c>
      <c r="F253" s="23">
        <v>25</v>
      </c>
      <c r="G253" s="21"/>
      <c r="H253" s="21"/>
      <c r="I253" s="21"/>
    </row>
    <row r="254" ht="25" customHeight="1" spans="1:9">
      <c r="A254" s="21">
        <v>219</v>
      </c>
      <c r="B254" s="24" t="s">
        <v>369</v>
      </c>
      <c r="C254" s="33"/>
      <c r="D254" s="21"/>
      <c r="E254" s="24" t="s">
        <v>60</v>
      </c>
      <c r="F254" s="23">
        <v>1</v>
      </c>
      <c r="G254" s="21"/>
      <c r="H254" s="21"/>
      <c r="I254" s="21"/>
    </row>
    <row r="255" ht="25" customHeight="1" spans="1:9">
      <c r="A255" s="21">
        <v>220</v>
      </c>
      <c r="B255" s="24" t="s">
        <v>370</v>
      </c>
      <c r="C255" s="33"/>
      <c r="D255" s="21"/>
      <c r="E255" s="24" t="s">
        <v>60</v>
      </c>
      <c r="F255" s="23">
        <v>8</v>
      </c>
      <c r="G255" s="21"/>
      <c r="H255" s="21"/>
      <c r="I255" s="21"/>
    </row>
    <row r="256" ht="25" customHeight="1" spans="1:9">
      <c r="A256" s="21">
        <v>221</v>
      </c>
      <c r="B256" s="24" t="s">
        <v>371</v>
      </c>
      <c r="C256" s="33"/>
      <c r="D256" s="21"/>
      <c r="E256" s="24" t="s">
        <v>60</v>
      </c>
      <c r="F256" s="23">
        <v>24</v>
      </c>
      <c r="G256" s="21"/>
      <c r="H256" s="21"/>
      <c r="I256" s="21"/>
    </row>
    <row r="257" ht="25" customHeight="1" spans="1:9">
      <c r="A257" s="21">
        <v>222</v>
      </c>
      <c r="B257" s="24" t="s">
        <v>372</v>
      </c>
      <c r="C257" s="33"/>
      <c r="D257" s="21"/>
      <c r="E257" s="24" t="s">
        <v>60</v>
      </c>
      <c r="F257" s="23">
        <v>7</v>
      </c>
      <c r="G257" s="21"/>
      <c r="H257" s="21"/>
      <c r="I257" s="21"/>
    </row>
    <row r="258" ht="25" customHeight="1" spans="1:9">
      <c r="A258" s="21">
        <v>223</v>
      </c>
      <c r="B258" s="24" t="s">
        <v>373</v>
      </c>
      <c r="C258" s="33"/>
      <c r="D258" s="21"/>
      <c r="E258" s="24" t="s">
        <v>60</v>
      </c>
      <c r="F258" s="23">
        <v>1</v>
      </c>
      <c r="G258" s="21"/>
      <c r="H258" s="21"/>
      <c r="I258" s="21"/>
    </row>
    <row r="259" ht="25" customHeight="1" spans="1:9">
      <c r="A259" s="21">
        <v>224</v>
      </c>
      <c r="B259" s="24" t="s">
        <v>374</v>
      </c>
      <c r="C259" s="33"/>
      <c r="D259" s="21"/>
      <c r="E259" s="24" t="s">
        <v>213</v>
      </c>
      <c r="F259" s="23">
        <v>1.38</v>
      </c>
      <c r="G259" s="21"/>
      <c r="H259" s="21"/>
      <c r="I259" s="21"/>
    </row>
    <row r="260" ht="25" customHeight="1" spans="1:9">
      <c r="A260" s="21">
        <v>225</v>
      </c>
      <c r="B260" s="24" t="s">
        <v>375</v>
      </c>
      <c r="C260" s="32" t="s">
        <v>376</v>
      </c>
      <c r="D260" s="21"/>
      <c r="E260" s="24" t="s">
        <v>60</v>
      </c>
      <c r="F260" s="23">
        <v>1</v>
      </c>
      <c r="G260" s="21"/>
      <c r="H260" s="21"/>
      <c r="I260" s="21"/>
    </row>
    <row r="261" ht="25" customHeight="1" spans="1:9">
      <c r="A261" s="21">
        <v>226</v>
      </c>
      <c r="B261" s="24" t="s">
        <v>377</v>
      </c>
      <c r="C261" s="32"/>
      <c r="D261" s="21"/>
      <c r="E261" s="24" t="s">
        <v>103</v>
      </c>
      <c r="F261" s="23">
        <v>0.64</v>
      </c>
      <c r="G261" s="21"/>
      <c r="H261" s="21"/>
      <c r="I261" s="21"/>
    </row>
    <row r="262" ht="25" customHeight="1" spans="1:9">
      <c r="A262" s="21">
        <v>227</v>
      </c>
      <c r="B262" s="24" t="s">
        <v>378</v>
      </c>
      <c r="C262" s="32"/>
      <c r="D262" s="21"/>
      <c r="E262" s="24" t="s">
        <v>55</v>
      </c>
      <c r="F262" s="23">
        <v>383.28</v>
      </c>
      <c r="G262" s="21"/>
      <c r="H262" s="21"/>
      <c r="I262" s="21"/>
    </row>
    <row r="263" ht="25" customHeight="1" spans="1:9">
      <c r="A263" s="21">
        <v>228</v>
      </c>
      <c r="B263" s="24" t="s">
        <v>379</v>
      </c>
      <c r="C263" s="32" t="s">
        <v>380</v>
      </c>
      <c r="D263" s="21"/>
      <c r="E263" s="24" t="s">
        <v>103</v>
      </c>
      <c r="F263" s="23">
        <v>112.84</v>
      </c>
      <c r="G263" s="21"/>
      <c r="H263" s="21"/>
      <c r="I263" s="21"/>
    </row>
    <row r="264" ht="25" customHeight="1" spans="1:9">
      <c r="A264" s="21">
        <v>103</v>
      </c>
      <c r="B264" s="24" t="s">
        <v>381</v>
      </c>
      <c r="C264" s="33" t="s">
        <v>221</v>
      </c>
      <c r="D264" s="21" t="s">
        <v>222</v>
      </c>
      <c r="E264" s="21" t="s">
        <v>103</v>
      </c>
      <c r="F264" s="23">
        <v>112.84</v>
      </c>
      <c r="G264" s="21"/>
      <c r="H264" s="21"/>
      <c r="I264" s="21"/>
    </row>
    <row r="265" ht="25" customHeight="1" spans="1:9">
      <c r="A265" s="21">
        <v>104</v>
      </c>
      <c r="B265" s="24" t="s">
        <v>382</v>
      </c>
      <c r="C265" s="33" t="s">
        <v>224</v>
      </c>
      <c r="D265" s="21" t="s">
        <v>225</v>
      </c>
      <c r="E265" s="21" t="s">
        <v>103</v>
      </c>
      <c r="F265" s="23">
        <v>112.84</v>
      </c>
      <c r="G265" s="21"/>
      <c r="H265" s="21"/>
      <c r="I265" s="21"/>
    </row>
    <row r="266" ht="25" customHeight="1" spans="1:9">
      <c r="A266" s="21">
        <v>105</v>
      </c>
      <c r="B266" s="24" t="s">
        <v>383</v>
      </c>
      <c r="C266" s="33" t="s">
        <v>224</v>
      </c>
      <c r="D266" s="21" t="s">
        <v>225</v>
      </c>
      <c r="E266" s="21" t="s">
        <v>103</v>
      </c>
      <c r="F266" s="23">
        <v>112.84</v>
      </c>
      <c r="G266" s="21"/>
      <c r="H266" s="21"/>
      <c r="I266" s="21"/>
    </row>
    <row r="267" ht="25" customHeight="1" spans="1:9">
      <c r="A267" s="21">
        <v>106</v>
      </c>
      <c r="B267" s="24" t="s">
        <v>384</v>
      </c>
      <c r="C267" s="33" t="s">
        <v>224</v>
      </c>
      <c r="D267" s="21" t="s">
        <v>225</v>
      </c>
      <c r="E267" s="21" t="s">
        <v>103</v>
      </c>
      <c r="F267" s="23">
        <v>112.84</v>
      </c>
      <c r="G267" s="21"/>
      <c r="H267" s="21"/>
      <c r="I267" s="21"/>
    </row>
    <row r="268" ht="25" customHeight="1" spans="1:9">
      <c r="A268" s="21">
        <v>229</v>
      </c>
      <c r="B268" s="24" t="s">
        <v>385</v>
      </c>
      <c r="C268" s="32"/>
      <c r="D268" s="21"/>
      <c r="E268" s="24" t="s">
        <v>103</v>
      </c>
      <c r="F268" s="23">
        <v>15.36</v>
      </c>
      <c r="G268" s="21"/>
      <c r="H268" s="21"/>
      <c r="I268" s="21"/>
    </row>
    <row r="269" ht="25" customHeight="1" spans="1:9">
      <c r="A269" s="21">
        <v>230</v>
      </c>
      <c r="B269" s="24" t="s">
        <v>386</v>
      </c>
      <c r="C269" s="32" t="s">
        <v>387</v>
      </c>
      <c r="D269" s="21"/>
      <c r="E269" s="24" t="s">
        <v>60</v>
      </c>
      <c r="F269" s="23">
        <v>2</v>
      </c>
      <c r="G269" s="21"/>
      <c r="H269" s="21"/>
      <c r="I269" s="21"/>
    </row>
    <row r="270" ht="25" customHeight="1" spans="1:9">
      <c r="A270" s="21">
        <v>231</v>
      </c>
      <c r="B270" s="24" t="s">
        <v>386</v>
      </c>
      <c r="C270" s="32" t="s">
        <v>388</v>
      </c>
      <c r="D270" s="21"/>
      <c r="E270" s="24" t="s">
        <v>60</v>
      </c>
      <c r="F270" s="23">
        <v>1</v>
      </c>
      <c r="G270" s="21"/>
      <c r="H270" s="21"/>
      <c r="I270" s="21"/>
    </row>
    <row r="271" ht="25" customHeight="1" spans="1:9">
      <c r="A271" s="21">
        <v>232</v>
      </c>
      <c r="B271" s="24" t="s">
        <v>389</v>
      </c>
      <c r="C271" s="32"/>
      <c r="D271" s="21"/>
      <c r="E271" s="24" t="s">
        <v>103</v>
      </c>
      <c r="F271" s="23">
        <f>F268</f>
        <v>15.36</v>
      </c>
      <c r="G271" s="21"/>
      <c r="H271" s="21"/>
      <c r="I271" s="21"/>
    </row>
    <row r="272" ht="25" customHeight="1" spans="1:9">
      <c r="A272" s="21">
        <v>233</v>
      </c>
      <c r="B272" s="24" t="s">
        <v>390</v>
      </c>
      <c r="C272" s="33"/>
      <c r="D272" s="21"/>
      <c r="E272" s="24" t="s">
        <v>103</v>
      </c>
      <c r="F272" s="23">
        <f>F82+F91</f>
        <v>1008.46</v>
      </c>
      <c r="G272" s="21"/>
      <c r="H272" s="21"/>
      <c r="I272" s="21"/>
    </row>
    <row r="273" ht="25" customHeight="1" spans="1:9">
      <c r="A273" s="21">
        <v>234</v>
      </c>
      <c r="B273" s="21" t="s">
        <v>391</v>
      </c>
      <c r="C273" s="33"/>
      <c r="D273" s="21"/>
      <c r="E273" s="24" t="s">
        <v>103</v>
      </c>
      <c r="F273" s="23">
        <f>F84+F93</f>
        <v>656.84</v>
      </c>
      <c r="G273" s="21"/>
      <c r="H273" s="21"/>
      <c r="I273" s="21"/>
    </row>
    <row r="274" ht="25" customHeight="1" spans="1:9">
      <c r="A274" s="21">
        <v>235</v>
      </c>
      <c r="B274" s="43" t="s">
        <v>392</v>
      </c>
      <c r="C274" s="44"/>
      <c r="D274" s="43"/>
      <c r="E274" s="45" t="s">
        <v>103</v>
      </c>
      <c r="F274" s="46">
        <f>F85+F94</f>
        <v>1020.7852</v>
      </c>
      <c r="G274" s="43"/>
      <c r="H274" s="43"/>
      <c r="I274" s="43"/>
    </row>
    <row r="275" s="3" customFormat="1" ht="25" customHeight="1" spans="1:9">
      <c r="A275" s="21"/>
      <c r="B275" s="21" t="s">
        <v>8</v>
      </c>
      <c r="C275" s="33"/>
      <c r="D275" s="21"/>
      <c r="E275" s="24"/>
      <c r="F275" s="23"/>
      <c r="G275" s="21"/>
      <c r="H275" s="21"/>
      <c r="I275" s="21"/>
    </row>
    <row r="276" s="3" customFormat="1" ht="25" customHeight="1" spans="1:9">
      <c r="A276" s="21"/>
      <c r="B276" s="21" t="s">
        <v>393</v>
      </c>
      <c r="C276" s="33"/>
      <c r="D276" s="21"/>
      <c r="E276" s="24"/>
      <c r="F276" s="23"/>
      <c r="G276" s="21"/>
      <c r="H276" s="21"/>
      <c r="I276" s="21"/>
    </row>
    <row r="277" s="3" customFormat="1" ht="25" customHeight="1" spans="1:9">
      <c r="A277" s="21"/>
      <c r="B277" s="21" t="s">
        <v>394</v>
      </c>
      <c r="C277" s="33"/>
      <c r="D277" s="21"/>
      <c r="E277" s="24"/>
      <c r="F277" s="23"/>
      <c r="G277" s="21"/>
      <c r="H277" s="21"/>
      <c r="I277" s="21"/>
    </row>
    <row r="278" ht="25" customHeight="1" spans="1:9">
      <c r="A278" s="21"/>
      <c r="B278" s="21" t="s">
        <v>395</v>
      </c>
      <c r="C278" s="33"/>
      <c r="D278" s="21"/>
      <c r="E278" s="24"/>
      <c r="F278" s="23"/>
      <c r="G278" s="21"/>
      <c r="H278" s="21"/>
      <c r="I278" s="21"/>
    </row>
  </sheetData>
  <sheetProtection formatCells="0" formatColumns="0" formatRows="0" insertRows="0" insertColumns="0" insertHyperlinks="0" deleteColumns="0" deleteRows="0" sort="0" autoFilter="0" pivotTables="0"/>
  <mergeCells count="3">
    <mergeCell ref="A1:I1"/>
    <mergeCell ref="A3:I3"/>
    <mergeCell ref="A41:I41"/>
  </mergeCells>
  <pageMargins left="0.75" right="0.75" top="1" bottom="1" header="0.5" footer="0.5"/>
  <pageSetup paperSize="9" scale="5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3 " / > < p i x e l a t o r L i s t   s h e e t S t i d = " 2 " / > < / p i x e l a t o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i s F l e x P a p e r S h e e t = " 0 "   i n t e r l i n e C o l o r = " 0 "   i s D b S h e e t = " 0 "   i s D a s h B o a r d S h e e t = " 0 "   i s D b D a s h B o a r d S h e e t = " 0 "   s h e e t S t i d = " 1 "   i n t e r l i n e O n O f f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  < w o S h e e t P r o p s   x m l n s = " h t t p s : / / w e b . w p s . c n / e t / 2 0 1 8 / m a i n "   i s F l e x P a p e r S h e e t = " 0 "   i n t e r l i n e C o l o r = " 0 "   i s D b S h e e t = " 0 "   i s D a s h B o a r d S h e e t = " 0 "   i s D b D a s h B o a r d S h e e t = " 0 "   s h e e t S t i d = " 3 "   i n t e r l i n e O n O f f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f i l t e r T y p e = " c o n n "   i s M e r g e T a s k s A u t o U p d a t e = " 0 "   i s I n s e r P i c A s A t t a c h m e n t = " 0 "   f i l e I d = " "   i s F i l t e r S h a r e d = " 1 "   i s A u t o U p d a t e P a u s e d = " 0 "   c o r e C o n q u e r U s e r I d = " " / >  
   < / w o B o o k P r o p s >  
 < / w o P r o p s > 
</file>

<file path=customXml/item4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i s F l e x P a p e r S h e e t = " 0 "   i n t e r l i n e C o l o r = " 0 "   i s D a s h B o a r d S h e e t = " 0 "   i s D b S h e e t = " 0 "   i s D b D a s h B o a r d S h e e t = " 0 "   s h e e t S t i d = " 1 "   i n t e r l i n e O n O f f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f i l t e r T y p e = " c o n n "   i s M e r g e T a s k s A u t o U p d a t e = " 0 "   i s I n s e r P i c A s A t t a c h m e n t = " 0 "   f i l e I d = " "   i s F i l t e r S h a r e d = " 1 "   i s A u t o U p d a t e P a u s e d = " 0 "   c o r e C o n q u e r U s e r I d = " " / >  
   < / w o B o o k P r o p s >  
 < / w o P r o p s > 
</file>

<file path=customXml/item5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i s F l e x P a p e r S h e e t = " 0 "   i n t e r l i n e C o l o r = " 0 "   i s D a s h B o a r d S h e e t = " 0 "   i s D b S h e e t = " 0 "   i s D b D a s h B o a r d S h e e t = " 0 "   s h e e t S t i d = " 1 "   i n t e r l i n e O n O f f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f i l t e r T y p e = " c o n n "   i s M e r g e T a s k s A u t o U p d a t e = " 0 "   i s I n s e r P i c A s A t t a c h m e n t = " 0 "   f i l e I d = " "   i s F i l t e r S h a r e d = " 1 "   i s A u t o U p d a t e P a u s e d = " 0 "   c o r e C o n q u e r U s e r I d = " " / >  
   < / w o B o o k P r o p s >  
 < / w o P r o p s > 
</file>

<file path=customXml/item6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  x m l n s = " h t t p s : / / w e b . w p s . c n / e t / 2 0 1 8 / m a i n " >  
     < w o S h e e t P r o p s   x m l n s = " h t t p s : / / w e b . w p s . c n / e t / 2 0 1 8 / m a i n "   i s F l e x P a p e r S h e e t = " 0 "   i n t e r l i n e C o l o r = " 0 "   i s D a s h B o a r d S h e e t = " 0 "   i s D b S h e e t = " 0 "   i s D b D a s h B o a r d S h e e t = " 0 "   s h e e t S t i d = " 1 "   i n t e r l i n e O n O f f = " 0 " >  
       < c e l l p r o t e c t i o n   x m l n s = " h t t p s : / / w e b . w p s . c n / e t / 2 0 1 8 / m a i n " / >  
       < a p p E t D b R e l a t i o n s   x m l n s = " h t t p s : / / w e b . w p s . c n / e t / 2 0 1 8 / m a i n " / >  
     < / w o S h e e t P r o p s >  
   < / w o S h e e t s P r o p s >  
   < w o B o o k P r o p s   x m l n s = " h t t p s : / / w e b . w p s . c n / e t / 2 0 1 8 / m a i n " >  
     < b o o k S e t t i n g s   x m l n s = " h t t p s : / / w e b . w p s . c n / e t / 2 0 1 8 / m a i n "   f i l t e r T y p e = " c o n n "   i s M e r g e T a s k s A u t o U p d a t e = " 0 "   i s I n s e r P i c A s A t t a c h m e n t = " 0 "   f i l e I d = " "   i s F i l t e r S h a r e d = " 1 "   i s A u t o U p d a t e P a u s e d = " 0 "   c o r e C o n q u e r U s e r I d = " " / >  
   < / w o B o o k P r o p s >  
 < / w o P r o p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customXml/itemProps4.xml><?xml version="1.0" encoding="utf-8"?>
<ds:datastoreItem xmlns:ds="http://schemas.openxmlformats.org/officeDocument/2006/customXml" ds:itemID="{06C82605-B75B-4693-9329-32AAD527C692}">
  <ds:schemaRefs/>
</ds:datastoreItem>
</file>

<file path=customXml/itemProps5.xml><?xml version="1.0" encoding="utf-8"?>
<ds:datastoreItem xmlns:ds="http://schemas.openxmlformats.org/officeDocument/2006/customXml" ds:itemID="{06C82605-B75B-4693-9329-32AAD527C692}">
  <ds:schemaRefs/>
</ds:datastoreItem>
</file>

<file path=customXml/itemProps6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WWO_wpscloud_20241220194352-2b83fcf251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室内装饰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Louis</cp:lastModifiedBy>
  <dcterms:created xsi:type="dcterms:W3CDTF">2024-12-28T23:04:00Z</dcterms:created>
  <dcterms:modified xsi:type="dcterms:W3CDTF">2025-01-02T09:12:37Z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5F0BEFAAD24E4B50A5232830EBC0AA3F_13</vt:lpwstr>
  </property>
  <property fmtid="{D5CDD505-2E9C-101B-9397-08002B2CF9AE}" pid="3" name="KSOProductBuildVer">
    <vt:lpwstr>2052-12.1.0.19302</vt:lpwstr>
  </property>
</Properties>
</file>